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itnik\Desktop\"/>
    </mc:Choice>
  </mc:AlternateContent>
  <bookViews>
    <workbookView xWindow="0" yWindow="0" windowWidth="28800" windowHeight="12300"/>
  </bookViews>
  <sheets>
    <sheet name="Rekapitulace stavby" sheetId="1" r:id="rId1"/>
    <sheet name="SO 01 - Oprava traťové ko..." sheetId="2" r:id="rId2"/>
    <sheet name="SO 02 - Oprava železniční..." sheetId="3" r:id="rId3"/>
    <sheet name="SO 03 - Oprava železniční..." sheetId="4" r:id="rId4"/>
    <sheet name="VON - Oprava trati v úsek..." sheetId="5" r:id="rId5"/>
  </sheets>
  <definedNames>
    <definedName name="_xlnm._FilterDatabase" localSheetId="1" hidden="1">'SO 01 - Oprava traťové ko...'!$C$118:$K$206</definedName>
    <definedName name="_xlnm._FilterDatabase" localSheetId="2" hidden="1">'SO 02 - Oprava železniční...'!$C$118:$K$233</definedName>
    <definedName name="_xlnm._FilterDatabase" localSheetId="3" hidden="1">'SO 03 - Oprava železniční...'!$C$118:$K$253</definedName>
    <definedName name="_xlnm._FilterDatabase" localSheetId="4" hidden="1">'VON - Oprava trati v úsek...'!$C$116:$K$134</definedName>
    <definedName name="_xlnm.Print_Titles" localSheetId="0">'Rekapitulace stavby'!$92:$92</definedName>
    <definedName name="_xlnm.Print_Titles" localSheetId="1">'SO 01 - Oprava traťové ko...'!$118:$118</definedName>
    <definedName name="_xlnm.Print_Titles" localSheetId="2">'SO 02 - Oprava železniční...'!$118:$118</definedName>
    <definedName name="_xlnm.Print_Titles" localSheetId="3">'SO 03 - Oprava železniční...'!$118:$118</definedName>
    <definedName name="_xlnm.Print_Titles" localSheetId="4">'VON - Oprava trati v úsek...'!$116:$116</definedName>
    <definedName name="_xlnm.Print_Area" localSheetId="0">'Rekapitulace stavby'!$D$4:$AO$76,'Rekapitulace stavby'!$C$82:$AQ$99</definedName>
    <definedName name="_xlnm.Print_Area" localSheetId="1">'SO 01 - Oprava traťové ko...'!$C$4:$J$39,'SO 01 - Oprava traťové ko...'!$C$50:$J$76,'SO 01 - Oprava traťové ko...'!$C$82:$J$100,'SO 01 - Oprava traťové ko...'!$C$106:$K$206</definedName>
    <definedName name="_xlnm.Print_Area" localSheetId="2">'SO 02 - Oprava železniční...'!$C$4:$J$39,'SO 02 - Oprava železniční...'!$C$50:$J$76,'SO 02 - Oprava železniční...'!$C$82:$J$100,'SO 02 - Oprava železniční...'!$C$106:$K$233</definedName>
    <definedName name="_xlnm.Print_Area" localSheetId="3">'SO 03 - Oprava železniční...'!$C$4:$J$39,'SO 03 - Oprava železniční...'!$C$50:$J$76,'SO 03 - Oprava železniční...'!$C$82:$J$100,'SO 03 - Oprava železniční...'!$C$106:$K$253</definedName>
    <definedName name="_xlnm.Print_Area" localSheetId="4">'VON - Oprava trati v úsek...'!$C$4:$J$39,'VON - Oprava trati v úsek...'!$C$50:$J$76,'VON - Oprava trati v úsek...'!$C$82:$J$98,'VON - Oprava trati v úsek...'!$C$104:$K$134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F113" i="5"/>
  <c r="F111" i="5"/>
  <c r="E109" i="5"/>
  <c r="F91" i="5"/>
  <c r="F89" i="5"/>
  <c r="E87" i="5"/>
  <c r="J24" i="5"/>
  <c r="E24" i="5"/>
  <c r="J114" i="5" s="1"/>
  <c r="J23" i="5"/>
  <c r="J21" i="5"/>
  <c r="E21" i="5"/>
  <c r="J113" i="5" s="1"/>
  <c r="J20" i="5"/>
  <c r="J18" i="5"/>
  <c r="E18" i="5"/>
  <c r="F114" i="5" s="1"/>
  <c r="J17" i="5"/>
  <c r="J12" i="5"/>
  <c r="J111" i="5" s="1"/>
  <c r="E7" i="5"/>
  <c r="E107" i="5"/>
  <c r="J37" i="4"/>
  <c r="J36" i="4"/>
  <c r="AY97" i="1" s="1"/>
  <c r="J35" i="4"/>
  <c r="AX97" i="1"/>
  <c r="BI251" i="4"/>
  <c r="BH251" i="4"/>
  <c r="BG251" i="4"/>
  <c r="BF251" i="4"/>
  <c r="T251" i="4"/>
  <c r="R251" i="4"/>
  <c r="P251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2" i="4"/>
  <c r="BH242" i="4"/>
  <c r="BG242" i="4"/>
  <c r="BF242" i="4"/>
  <c r="T242" i="4"/>
  <c r="R242" i="4"/>
  <c r="P242" i="4"/>
  <c r="BI239" i="4"/>
  <c r="BH239" i="4"/>
  <c r="BG239" i="4"/>
  <c r="BF239" i="4"/>
  <c r="T239" i="4"/>
  <c r="R239" i="4"/>
  <c r="P239" i="4"/>
  <c r="BI235" i="4"/>
  <c r="BH235" i="4"/>
  <c r="BG235" i="4"/>
  <c r="BF235" i="4"/>
  <c r="T235" i="4"/>
  <c r="R235" i="4"/>
  <c r="P235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4" i="4"/>
  <c r="BH224" i="4"/>
  <c r="BG224" i="4"/>
  <c r="BF224" i="4"/>
  <c r="T224" i="4"/>
  <c r="R224" i="4"/>
  <c r="P224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F115" i="4"/>
  <c r="F113" i="4"/>
  <c r="E111" i="4"/>
  <c r="F91" i="4"/>
  <c r="F89" i="4"/>
  <c r="E87" i="4"/>
  <c r="J24" i="4"/>
  <c r="E24" i="4"/>
  <c r="J116" i="4"/>
  <c r="J23" i="4"/>
  <c r="J21" i="4"/>
  <c r="E21" i="4"/>
  <c r="J91" i="4"/>
  <c r="J20" i="4"/>
  <c r="J18" i="4"/>
  <c r="E18" i="4"/>
  <c r="F116" i="4"/>
  <c r="J17" i="4"/>
  <c r="J12" i="4"/>
  <c r="J89" i="4" s="1"/>
  <c r="E7" i="4"/>
  <c r="E85" i="4" s="1"/>
  <c r="J37" i="3"/>
  <c r="J36" i="3"/>
  <c r="AY96" i="1"/>
  <c r="J35" i="3"/>
  <c r="AX96" i="1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18" i="3"/>
  <c r="BH218" i="3"/>
  <c r="BG218" i="3"/>
  <c r="BF218" i="3"/>
  <c r="T218" i="3"/>
  <c r="R218" i="3"/>
  <c r="P218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F115" i="3"/>
  <c r="F113" i="3"/>
  <c r="E111" i="3"/>
  <c r="F91" i="3"/>
  <c r="F89" i="3"/>
  <c r="E87" i="3"/>
  <c r="J24" i="3"/>
  <c r="E24" i="3"/>
  <c r="J116" i="3" s="1"/>
  <c r="J23" i="3"/>
  <c r="J21" i="3"/>
  <c r="E21" i="3"/>
  <c r="J115" i="3" s="1"/>
  <c r="J20" i="3"/>
  <c r="J18" i="3"/>
  <c r="E18" i="3"/>
  <c r="F116" i="3" s="1"/>
  <c r="J17" i="3"/>
  <c r="J12" i="3"/>
  <c r="J113" i="3"/>
  <c r="E7" i="3"/>
  <c r="E109" i="3"/>
  <c r="J37" i="2"/>
  <c r="J36" i="2"/>
  <c r="AY95" i="1" s="1"/>
  <c r="J35" i="2"/>
  <c r="AX95" i="1" s="1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16" i="2" s="1"/>
  <c r="J17" i="2"/>
  <c r="J12" i="2"/>
  <c r="J113" i="2" s="1"/>
  <c r="E7" i="2"/>
  <c r="E85" i="2"/>
  <c r="L90" i="1"/>
  <c r="AM90" i="1"/>
  <c r="AM89" i="1"/>
  <c r="L89" i="1"/>
  <c r="AM87" i="1"/>
  <c r="L87" i="1"/>
  <c r="L85" i="1"/>
  <c r="L84" i="1"/>
  <c r="BK133" i="5"/>
  <c r="J133" i="5"/>
  <c r="BK131" i="5"/>
  <c r="J131" i="5"/>
  <c r="BK129" i="5"/>
  <c r="J129" i="5"/>
  <c r="BK127" i="5"/>
  <c r="J127" i="5"/>
  <c r="BK125" i="5"/>
  <c r="J125" i="5"/>
  <c r="BK123" i="5"/>
  <c r="J123" i="5"/>
  <c r="BK121" i="5"/>
  <c r="J121" i="5"/>
  <c r="BK119" i="5"/>
  <c r="J119" i="5"/>
  <c r="BK248" i="4"/>
  <c r="J245" i="4"/>
  <c r="BK239" i="4"/>
  <c r="BK230" i="4"/>
  <c r="BK224" i="4"/>
  <c r="BK220" i="4"/>
  <c r="J218" i="4"/>
  <c r="J214" i="4"/>
  <c r="J211" i="4"/>
  <c r="J204" i="4"/>
  <c r="J196" i="4"/>
  <c r="J194" i="4"/>
  <c r="BK192" i="4"/>
  <c r="BK175" i="4"/>
  <c r="BK171" i="4"/>
  <c r="BK162" i="4"/>
  <c r="J160" i="4"/>
  <c r="BK154" i="4"/>
  <c r="BK152" i="4"/>
  <c r="BK147" i="4"/>
  <c r="J145" i="4"/>
  <c r="J142" i="4"/>
  <c r="J139" i="4"/>
  <c r="BK135" i="4"/>
  <c r="J133" i="4"/>
  <c r="BK131" i="4"/>
  <c r="J128" i="4"/>
  <c r="BK125" i="4"/>
  <c r="J122" i="4"/>
  <c r="J231" i="3"/>
  <c r="BK228" i="3"/>
  <c r="BK225" i="3"/>
  <c r="J222" i="3"/>
  <c r="J218" i="3"/>
  <c r="BK213" i="3"/>
  <c r="J211" i="3"/>
  <c r="J207" i="3"/>
  <c r="BK203" i="3"/>
  <c r="BK201" i="3"/>
  <c r="BK199" i="3"/>
  <c r="BK197" i="3"/>
  <c r="J189" i="3"/>
  <c r="BK187" i="3"/>
  <c r="BK185" i="3"/>
  <c r="BK182" i="3"/>
  <c r="J179" i="3"/>
  <c r="J177" i="3"/>
  <c r="J175" i="3"/>
  <c r="BK173" i="3"/>
  <c r="BK171" i="3"/>
  <c r="J169" i="3"/>
  <c r="J167" i="3"/>
  <c r="BK165" i="3"/>
  <c r="BK163" i="3"/>
  <c r="BK161" i="3"/>
  <c r="BK158" i="3"/>
  <c r="J156" i="3"/>
  <c r="BK154" i="3"/>
  <c r="BK147" i="3"/>
  <c r="BK145" i="3"/>
  <c r="J142" i="3"/>
  <c r="BK132" i="3"/>
  <c r="BK128" i="3"/>
  <c r="BK125" i="3"/>
  <c r="J122" i="3"/>
  <c r="J198" i="2"/>
  <c r="J195" i="2"/>
  <c r="BK189" i="2"/>
  <c r="BK187" i="2"/>
  <c r="J184" i="2"/>
  <c r="BK182" i="2"/>
  <c r="J180" i="2"/>
  <c r="BK176" i="2"/>
  <c r="J171" i="2"/>
  <c r="J163" i="2"/>
  <c r="BK159" i="2"/>
  <c r="J155" i="2"/>
  <c r="J153" i="2"/>
  <c r="J149" i="2"/>
  <c r="BK145" i="2"/>
  <c r="J143" i="2"/>
  <c r="J141" i="2"/>
  <c r="J139" i="2"/>
  <c r="J137" i="2"/>
  <c r="BK134" i="2"/>
  <c r="BK124" i="2"/>
  <c r="J251" i="4"/>
  <c r="J248" i="4"/>
  <c r="BK245" i="4"/>
  <c r="BK242" i="4"/>
  <c r="J239" i="4"/>
  <c r="BK235" i="4"/>
  <c r="BK228" i="4"/>
  <c r="J224" i="4"/>
  <c r="BK218" i="4"/>
  <c r="BK204" i="4"/>
  <c r="J202" i="4"/>
  <c r="J199" i="4"/>
  <c r="BK194" i="4"/>
  <c r="J192" i="4"/>
  <c r="J190" i="4"/>
  <c r="J188" i="4"/>
  <c r="J186" i="4"/>
  <c r="J180" i="4"/>
  <c r="BK178" i="4"/>
  <c r="J175" i="4"/>
  <c r="J173" i="4"/>
  <c r="J171" i="4"/>
  <c r="J168" i="4"/>
  <c r="BK164" i="4"/>
  <c r="J162" i="4"/>
  <c r="BK157" i="4"/>
  <c r="BK149" i="4"/>
  <c r="BK151" i="3"/>
  <c r="BK142" i="3"/>
  <c r="BK140" i="3"/>
  <c r="J138" i="3"/>
  <c r="J135" i="3"/>
  <c r="J132" i="3"/>
  <c r="J130" i="3"/>
  <c r="J125" i="3"/>
  <c r="BK122" i="3"/>
  <c r="BK204" i="2"/>
  <c r="BK201" i="2"/>
  <c r="BK198" i="2"/>
  <c r="BK192" i="2"/>
  <c r="BK184" i="2"/>
  <c r="J182" i="2"/>
  <c r="BK180" i="2"/>
  <c r="J178" i="2"/>
  <c r="J173" i="2"/>
  <c r="BK171" i="2"/>
  <c r="BK168" i="2"/>
  <c r="J165" i="2"/>
  <c r="BK163" i="2"/>
  <c r="J161" i="2"/>
  <c r="J159" i="2"/>
  <c r="BK157" i="2"/>
  <c r="J151" i="2"/>
  <c r="BK147" i="2"/>
  <c r="J145" i="2"/>
  <c r="BK143" i="2"/>
  <c r="BK141" i="2"/>
  <c r="BK137" i="2"/>
  <c r="J132" i="2"/>
  <c r="J124" i="2"/>
  <c r="J122" i="2"/>
  <c r="AS94" i="1"/>
  <c r="BK251" i="4"/>
  <c r="J235" i="4"/>
  <c r="J228" i="4"/>
  <c r="J220" i="4"/>
  <c r="BK216" i="4"/>
  <c r="BK214" i="4"/>
  <c r="J206" i="4"/>
  <c r="BK202" i="4"/>
  <c r="BK196" i="4"/>
  <c r="BK188" i="4"/>
  <c r="BK186" i="4"/>
  <c r="J184" i="4"/>
  <c r="J182" i="4"/>
  <c r="BK180" i="4"/>
  <c r="J178" i="4"/>
  <c r="BK173" i="4"/>
  <c r="BK168" i="4"/>
  <c r="J164" i="4"/>
  <c r="BK160" i="4"/>
  <c r="J157" i="4"/>
  <c r="J154" i="4"/>
  <c r="J152" i="4"/>
  <c r="J149" i="4"/>
  <c r="J147" i="4"/>
  <c r="BK145" i="4"/>
  <c r="BK142" i="4"/>
  <c r="BK139" i="4"/>
  <c r="J135" i="4"/>
  <c r="BK133" i="4"/>
  <c r="J131" i="4"/>
  <c r="BK128" i="4"/>
  <c r="J125" i="4"/>
  <c r="BK122" i="4"/>
  <c r="BK231" i="3"/>
  <c r="J228" i="3"/>
  <c r="J225" i="3"/>
  <c r="BK222" i="3"/>
  <c r="BK218" i="3"/>
  <c r="J213" i="3"/>
  <c r="BK211" i="3"/>
  <c r="BK207" i="3"/>
  <c r="J203" i="3"/>
  <c r="J201" i="3"/>
  <c r="J199" i="3"/>
  <c r="J197" i="3"/>
  <c r="BK194" i="3"/>
  <c r="J194" i="3"/>
  <c r="BK189" i="3"/>
  <c r="J187" i="3"/>
  <c r="J185" i="3"/>
  <c r="J182" i="3"/>
  <c r="BK179" i="3"/>
  <c r="BK177" i="3"/>
  <c r="BK175" i="3"/>
  <c r="J173" i="3"/>
  <c r="J171" i="3"/>
  <c r="BK169" i="3"/>
  <c r="BK167" i="3"/>
  <c r="J165" i="3"/>
  <c r="J163" i="3"/>
  <c r="J161" i="3"/>
  <c r="J158" i="3"/>
  <c r="BK156" i="3"/>
  <c r="J154" i="3"/>
  <c r="J151" i="3"/>
  <c r="J147" i="3"/>
  <c r="J145" i="3"/>
  <c r="J140" i="3"/>
  <c r="BK138" i="3"/>
  <c r="BK135" i="3"/>
  <c r="BK130" i="3"/>
  <c r="J128" i="3"/>
  <c r="J204" i="2"/>
  <c r="J201" i="2"/>
  <c r="BK195" i="2"/>
  <c r="J192" i="2"/>
  <c r="J189" i="2"/>
  <c r="J187" i="2"/>
  <c r="BK178" i="2"/>
  <c r="J176" i="2"/>
  <c r="BK173" i="2"/>
  <c r="J168" i="2"/>
  <c r="BK165" i="2"/>
  <c r="BK161" i="2"/>
  <c r="J157" i="2"/>
  <c r="BK155" i="2"/>
  <c r="BK153" i="2"/>
  <c r="BK151" i="2"/>
  <c r="BK149" i="2"/>
  <c r="J147" i="2"/>
  <c r="BK139" i="2"/>
  <c r="J134" i="2"/>
  <c r="BK132" i="2"/>
  <c r="BK122" i="2"/>
  <c r="J242" i="4"/>
  <c r="J230" i="4"/>
  <c r="J216" i="4"/>
  <c r="BK211" i="4"/>
  <c r="BK206" i="4"/>
  <c r="BK199" i="4"/>
  <c r="BK190" i="4"/>
  <c r="BK184" i="4"/>
  <c r="BK182" i="4"/>
  <c r="T121" i="4" l="1"/>
  <c r="T120" i="4" s="1"/>
  <c r="R121" i="2"/>
  <c r="R120" i="2"/>
  <c r="P186" i="2"/>
  <c r="BK121" i="3"/>
  <c r="BK120" i="3"/>
  <c r="J120" i="3"/>
  <c r="J97" i="3" s="1"/>
  <c r="T121" i="3"/>
  <c r="T120" i="3"/>
  <c r="P206" i="3"/>
  <c r="R206" i="3"/>
  <c r="T121" i="2"/>
  <c r="T120" i="2"/>
  <c r="R186" i="2"/>
  <c r="BK121" i="4"/>
  <c r="BK120" i="4"/>
  <c r="J120" i="4"/>
  <c r="J97" i="4"/>
  <c r="BK121" i="2"/>
  <c r="J121" i="2"/>
  <c r="J98" i="2"/>
  <c r="P121" i="2"/>
  <c r="P120" i="2" s="1"/>
  <c r="P119" i="2" s="1"/>
  <c r="AU95" i="1" s="1"/>
  <c r="BK186" i="2"/>
  <c r="J186" i="2" s="1"/>
  <c r="J99" i="2" s="1"/>
  <c r="T186" i="2"/>
  <c r="P121" i="3"/>
  <c r="P120" i="3" s="1"/>
  <c r="P119" i="3" s="1"/>
  <c r="AU96" i="1" s="1"/>
  <c r="R121" i="3"/>
  <c r="R120" i="3" s="1"/>
  <c r="R119" i="3" s="1"/>
  <c r="BK206" i="3"/>
  <c r="J206" i="3"/>
  <c r="J99" i="3" s="1"/>
  <c r="T206" i="3"/>
  <c r="P121" i="4"/>
  <c r="P120" i="4"/>
  <c r="P119" i="4" s="1"/>
  <c r="AU97" i="1" s="1"/>
  <c r="R121" i="4"/>
  <c r="R120" i="4"/>
  <c r="BK223" i="4"/>
  <c r="J223" i="4"/>
  <c r="J99" i="4"/>
  <c r="P223" i="4"/>
  <c r="R223" i="4"/>
  <c r="T223" i="4"/>
  <c r="BK118" i="5"/>
  <c r="J118" i="5"/>
  <c r="J97" i="5" s="1"/>
  <c r="P118" i="5"/>
  <c r="P117" i="5"/>
  <c r="AU98" i="1"/>
  <c r="R118" i="5"/>
  <c r="R117" i="5"/>
  <c r="T118" i="5"/>
  <c r="T117" i="5"/>
  <c r="BE178" i="4"/>
  <c r="BE186" i="4"/>
  <c r="BE192" i="4"/>
  <c r="BE194" i="4"/>
  <c r="BE220" i="4"/>
  <c r="BE224" i="4"/>
  <c r="BE245" i="4"/>
  <c r="BE248" i="4"/>
  <c r="F92" i="2"/>
  <c r="E109" i="2"/>
  <c r="J115" i="2"/>
  <c r="J116" i="2"/>
  <c r="BE137" i="2"/>
  <c r="BE147" i="2"/>
  <c r="BE151" i="2"/>
  <c r="BE159" i="2"/>
  <c r="BE163" i="2"/>
  <c r="BE171" i="2"/>
  <c r="BE184" i="2"/>
  <c r="BE192" i="2"/>
  <c r="BE198" i="2"/>
  <c r="BE201" i="2"/>
  <c r="J91" i="3"/>
  <c r="BE125" i="3"/>
  <c r="BE130" i="3"/>
  <c r="BE132" i="3"/>
  <c r="BE142" i="3"/>
  <c r="BE147" i="3"/>
  <c r="BE161" i="3"/>
  <c r="BE165" i="3"/>
  <c r="BE167" i="3"/>
  <c r="BE173" i="3"/>
  <c r="BE177" i="3"/>
  <c r="BE187" i="3"/>
  <c r="BE197" i="3"/>
  <c r="BE199" i="3"/>
  <c r="BE203" i="3"/>
  <c r="BE207" i="3"/>
  <c r="BE218" i="3"/>
  <c r="BE228" i="3"/>
  <c r="F92" i="4"/>
  <c r="E109" i="4"/>
  <c r="J113" i="4"/>
  <c r="J115" i="4"/>
  <c r="BE122" i="4"/>
  <c r="BE131" i="4"/>
  <c r="BE135" i="4"/>
  <c r="BE139" i="4"/>
  <c r="BE154" i="4"/>
  <c r="BE164" i="4"/>
  <c r="BE171" i="4"/>
  <c r="BE190" i="4"/>
  <c r="BE204" i="4"/>
  <c r="BE211" i="4"/>
  <c r="BE239" i="4"/>
  <c r="BE242" i="4"/>
  <c r="J89" i="2"/>
  <c r="BE122" i="2"/>
  <c r="BE134" i="2"/>
  <c r="BE139" i="2"/>
  <c r="BE145" i="2"/>
  <c r="BE149" i="2"/>
  <c r="BE155" i="2"/>
  <c r="BE161" i="2"/>
  <c r="BE168" i="2"/>
  <c r="BE176" i="2"/>
  <c r="BE182" i="2"/>
  <c r="BE187" i="2"/>
  <c r="BE189" i="2"/>
  <c r="BE195" i="2"/>
  <c r="BE204" i="2"/>
  <c r="J89" i="3"/>
  <c r="BE128" i="3"/>
  <c r="BE145" i="3"/>
  <c r="BE154" i="3"/>
  <c r="BE158" i="3"/>
  <c r="BE142" i="4"/>
  <c r="BE147" i="4"/>
  <c r="BE162" i="4"/>
  <c r="BE173" i="4"/>
  <c r="BE175" i="4"/>
  <c r="BE182" i="4"/>
  <c r="BE196" i="4"/>
  <c r="BE206" i="4"/>
  <c r="BE218" i="4"/>
  <c r="BE230" i="4"/>
  <c r="BE124" i="2"/>
  <c r="BE132" i="2"/>
  <c r="BE141" i="2"/>
  <c r="BE143" i="2"/>
  <c r="BE153" i="2"/>
  <c r="BE157" i="2"/>
  <c r="BE165" i="2"/>
  <c r="BE173" i="2"/>
  <c r="BE178" i="2"/>
  <c r="BE180" i="2"/>
  <c r="E85" i="3"/>
  <c r="F92" i="3"/>
  <c r="J92" i="3"/>
  <c r="BE122" i="3"/>
  <c r="BE135" i="3"/>
  <c r="BE138" i="3"/>
  <c r="BE140" i="3"/>
  <c r="BE151" i="3"/>
  <c r="BE156" i="3"/>
  <c r="BE163" i="3"/>
  <c r="BE169" i="3"/>
  <c r="BE171" i="3"/>
  <c r="BE175" i="3"/>
  <c r="BE179" i="3"/>
  <c r="BE182" i="3"/>
  <c r="BE185" i="3"/>
  <c r="BE189" i="3"/>
  <c r="BE194" i="3"/>
  <c r="BE201" i="3"/>
  <c r="BE211" i="3"/>
  <c r="BE213" i="3"/>
  <c r="BE222" i="3"/>
  <c r="BE225" i="3"/>
  <c r="BE231" i="3"/>
  <c r="J92" i="4"/>
  <c r="BE125" i="4"/>
  <c r="BE128" i="4"/>
  <c r="BE133" i="4"/>
  <c r="BE145" i="4"/>
  <c r="BE149" i="4"/>
  <c r="BE152" i="4"/>
  <c r="BE157" i="4"/>
  <c r="BE160" i="4"/>
  <c r="BE168" i="4"/>
  <c r="BE180" i="4"/>
  <c r="BE184" i="4"/>
  <c r="BE188" i="4"/>
  <c r="BE199" i="4"/>
  <c r="BE202" i="4"/>
  <c r="BE214" i="4"/>
  <c r="BE216" i="4"/>
  <c r="BE228" i="4"/>
  <c r="BE235" i="4"/>
  <c r="BE251" i="4"/>
  <c r="E85" i="5"/>
  <c r="J89" i="5"/>
  <c r="J91" i="5"/>
  <c r="F92" i="5"/>
  <c r="J92" i="5"/>
  <c r="BE119" i="5"/>
  <c r="BE121" i="5"/>
  <c r="BE123" i="5"/>
  <c r="BE125" i="5"/>
  <c r="BE127" i="5"/>
  <c r="BE129" i="5"/>
  <c r="BE131" i="5"/>
  <c r="BE133" i="5"/>
  <c r="F35" i="3"/>
  <c r="BB96" i="1"/>
  <c r="F37" i="4"/>
  <c r="BD97" i="1" s="1"/>
  <c r="F36" i="5"/>
  <c r="BC98" i="1"/>
  <c r="F34" i="2"/>
  <c r="BA95" i="1" s="1"/>
  <c r="F37" i="3"/>
  <c r="BD96" i="1"/>
  <c r="F37" i="2"/>
  <c r="BD95" i="1" s="1"/>
  <c r="F35" i="4"/>
  <c r="BB97" i="1"/>
  <c r="F35" i="5"/>
  <c r="BB98" i="1" s="1"/>
  <c r="F36" i="2"/>
  <c r="BC95" i="1"/>
  <c r="F34" i="3"/>
  <c r="BA96" i="1" s="1"/>
  <c r="F36" i="4"/>
  <c r="BC97" i="1"/>
  <c r="J34" i="2"/>
  <c r="AW95" i="1" s="1"/>
  <c r="F35" i="2"/>
  <c r="BB95" i="1"/>
  <c r="J34" i="3"/>
  <c r="AW96" i="1" s="1"/>
  <c r="F34" i="5"/>
  <c r="BA98" i="1"/>
  <c r="F37" i="5"/>
  <c r="BD98" i="1" s="1"/>
  <c r="F34" i="4"/>
  <c r="BA97" i="1"/>
  <c r="F36" i="3"/>
  <c r="BC96" i="1" s="1"/>
  <c r="J34" i="4"/>
  <c r="AW97" i="1"/>
  <c r="J34" i="5"/>
  <c r="AW98" i="1" s="1"/>
  <c r="R119" i="4" l="1"/>
  <c r="T119" i="3"/>
  <c r="R119" i="2"/>
  <c r="T119" i="2"/>
  <c r="T119" i="4"/>
  <c r="BK120" i="2"/>
  <c r="J120" i="2"/>
  <c r="J97" i="2"/>
  <c r="J121" i="3"/>
  <c r="J98" i="3"/>
  <c r="J121" i="4"/>
  <c r="J98" i="4"/>
  <c r="BK119" i="3"/>
  <c r="J119" i="3"/>
  <c r="J30" i="3" s="1"/>
  <c r="AG96" i="1" s="1"/>
  <c r="BK119" i="4"/>
  <c r="J119" i="4"/>
  <c r="BK117" i="5"/>
  <c r="J117" i="5"/>
  <c r="J96" i="5"/>
  <c r="J30" i="4"/>
  <c r="AG97" i="1" s="1"/>
  <c r="AU94" i="1"/>
  <c r="F33" i="3"/>
  <c r="AZ96" i="1"/>
  <c r="F33" i="4"/>
  <c r="AZ97" i="1"/>
  <c r="BC94" i="1"/>
  <c r="AY94" i="1"/>
  <c r="J33" i="3"/>
  <c r="AV96" i="1"/>
  <c r="AT96" i="1" s="1"/>
  <c r="BB94" i="1"/>
  <c r="AX94" i="1"/>
  <c r="BA94" i="1"/>
  <c r="AW94" i="1" s="1"/>
  <c r="AK30" i="1" s="1"/>
  <c r="BD94" i="1"/>
  <c r="W33" i="1"/>
  <c r="J33" i="2"/>
  <c r="AV95" i="1"/>
  <c r="AT95" i="1"/>
  <c r="J33" i="5"/>
  <c r="AV98" i="1" s="1"/>
  <c r="AT98" i="1" s="1"/>
  <c r="J33" i="4"/>
  <c r="AV97" i="1"/>
  <c r="AT97" i="1" s="1"/>
  <c r="F33" i="2"/>
  <c r="AZ95" i="1"/>
  <c r="F33" i="5"/>
  <c r="AZ98" i="1" s="1"/>
  <c r="J39" i="4" l="1"/>
  <c r="J39" i="3"/>
  <c r="J96" i="3"/>
  <c r="BK119" i="2"/>
  <c r="J119" i="2" s="1"/>
  <c r="J96" i="2" s="1"/>
  <c r="J96" i="4"/>
  <c r="AN97" i="1"/>
  <c r="AN96" i="1"/>
  <c r="AZ94" i="1"/>
  <c r="AV94" i="1"/>
  <c r="AK29" i="1"/>
  <c r="W32" i="1"/>
  <c r="W31" i="1"/>
  <c r="W30" i="1"/>
  <c r="J30" i="5"/>
  <c r="AG98" i="1" s="1"/>
  <c r="AN98" i="1" s="1"/>
  <c r="J39" i="5" l="1"/>
  <c r="W29" i="1"/>
  <c r="J30" i="2"/>
  <c r="AG95" i="1"/>
  <c r="AN95" i="1" s="1"/>
  <c r="AT94" i="1"/>
  <c r="J39" i="2" l="1"/>
  <c r="AG94" i="1"/>
  <c r="AK26" i="1"/>
  <c r="AK35" i="1"/>
  <c r="AN94" i="1" l="1"/>
</calcChain>
</file>

<file path=xl/sharedStrings.xml><?xml version="1.0" encoding="utf-8"?>
<sst xmlns="http://schemas.openxmlformats.org/spreadsheetml/2006/main" count="3798" uniqueCount="601">
  <si>
    <t>Export Komplet</t>
  </si>
  <si>
    <t/>
  </si>
  <si>
    <t>2.0</t>
  </si>
  <si>
    <t>ZAMOK</t>
  </si>
  <si>
    <t>False</t>
  </si>
  <si>
    <t>{2a568d7d-9dd1-4721-bfd8-7ab6d151119a}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</si>
  <si>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</si>
  <si>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</si>
  <si>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</si>
  <si>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</si>
  <si>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</si>
  <si>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</si>
  <si>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</si>
  <si>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</si>
  <si>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63520234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</si>
  <si>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</si>
  <si>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</si>
  <si>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Třemešná ve Slezsku - Jindřichov ve Slezsku st.hr.</t>
  </si>
  <si>
    <t>KSO:</t>
  </si>
  <si>
    <t>CC-CZ:</t>
  </si>
  <si>
    <t>Místo:</t>
  </si>
  <si>
    <t>PS Krnov</t>
  </si>
  <si>
    <t>Datum:</t>
  </si>
  <si>
    <t>5. 8. 2020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</si>
  <si>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</si>
  <si>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</si>
  <si>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</si>
  <si>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</si>
  <si>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</si>
  <si>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</si>
  <si>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</si>
  <si>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</si>
  <si>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</si>
  <si>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</si>
  <si>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</si>
  <si>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</si>
  <si>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</si>
  <si>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</si>
  <si>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</si>
  <si>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</si>
  <si>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</si>
  <si>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</si>
  <si>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</si>
  <si>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</si>
  <si>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</si>
  <si>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</si>
  <si>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</si>
  <si>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</si>
  <si>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</si>
  <si>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</si>
  <si>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</si>
  <si>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</si>
  <si>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</si>
  <si>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</si>
  <si>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</si>
  <si>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</si>
  <si>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</si>
  <si>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</si>
  <si>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</si>
  <si>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</si>
  <si>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</si>
  <si>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</si>
  <si>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</si>
  <si>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</si>
  <si>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</si>
  <si>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</si>
  <si>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</si>
  <si>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</si>
  <si>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</si>
  <si>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</si>
  <si>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</si>
  <si>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</si>
  <si>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</si>
  <si>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</si>
  <si>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</si>
  <si>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</si>
  <si>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</si>
  <si>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</si>
  <si>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</si>
  <si>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</si>
  <si>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</si>
  <si>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</si>
  <si>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</si>
  <si>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traťové koleje v úseku 23,350 – 25,694</t>
  </si>
  <si>
    <t>STA</t>
  </si>
  <si>
    <t>1</t>
  </si>
  <si>
    <t>{57bfa0a8-6a95-454f-9218-c419a980320c}</t>
  </si>
  <si>
    <t>2</t>
  </si>
  <si>
    <t>SO 02</t>
  </si>
  <si>
    <t>Oprava železničního přejezdu P 7804 v km 24,050</t>
  </si>
  <si>
    <t>{a6503b10-c202-4f3a-8200-b231026639f4}</t>
  </si>
  <si>
    <t>SO 03</t>
  </si>
  <si>
    <t>Oprava železničního přejezdu P 7805 v km 24,880</t>
  </si>
  <si>
    <t>{7cd9e8e2-6647-4fdc-8ca2-a4a71db9501a}</t>
  </si>
  <si>
    <t>VON</t>
  </si>
  <si>
    <t>{204956a0-e1b9-405b-88bb-bb6a2ef0f062}</t>
  </si>
  <si>
    <t>KRYCÍ LIST SOUPISU PRACÍ</t>
  </si>
  <si>
    <t>Objekt:</t>
  </si>
  <si>
    <t>SO 01 - Oprava traťové koleje v úseku 23,350 – 25,694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</si>
  <si>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</si>
  <si>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</si>
  <si>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</si>
  <si>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</si>
  <si>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</si>
  <si>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</si>
  <si>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</si>
  <si>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</si>
  <si>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</si>
  <si>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</si>
  <si>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</si>
  <si>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</si>
  <si>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</si>
  <si>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</si>
  <si>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</si>
  <si>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</si>
  <si>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</si>
  <si>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</si>
  <si>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</si>
  <si>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</si>
  <si>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</si>
  <si>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</si>
  <si>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</si>
  <si>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</si>
  <si>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</si>
  <si>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</si>
  <si>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</si>
  <si>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5905085040</t>
  </si>
  <si>
    <t>Souvislé čištění KL strojně koleje pražce betonové rozdělení "c"</t>
  </si>
  <si>
    <t>km</t>
  </si>
  <si>
    <t>Sborník UOŽI 01 2020</t>
  </si>
  <si>
    <t>4</t>
  </si>
  <si>
    <t>-1431865259</t>
  </si>
  <si>
    <t>PP</t>
  </si>
  <si>
    <t>Souvislé čištění KL strojně koleje pražce betonové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</si>
  <si>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5905105030</t>
  </si>
  <si>
    <t>Doplnění KL kamenivem souvisle strojně v koleji</t>
  </si>
  <si>
    <t>m3</t>
  </si>
  <si>
    <t>-1381361918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</si>
  <si>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</si>
  <si>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VV</t>
  </si>
  <si>
    <t>649,00*1,671*0,40</t>
  </si>
  <si>
    <t>280,00*1,858*0,40</t>
  </si>
  <si>
    <t>143,00*1,671*0,40</t>
  </si>
  <si>
    <t>626,00*1,773*0,40</t>
  </si>
  <si>
    <t>646,00*1,671*0,40</t>
  </si>
  <si>
    <t>Součet</t>
  </si>
  <si>
    <t>3</t>
  </si>
  <si>
    <t>5915020010</t>
  </si>
  <si>
    <t>Povrchová úprava plochy železničního spodku</t>
  </si>
  <si>
    <t>m2</t>
  </si>
  <si>
    <t>-634676316</t>
  </si>
  <si>
    <t>Povrchová úprava plochy železničního spodku. Poznámka: 1. V cenách jsou započteny náklady na urovnání a úpravu ploch nebo skládek výzisku kameniva a zeminy s jejich případnou rekultivací.</t>
  </si>
  <si>
    <t>5914020020</t>
  </si>
  <si>
    <t>Čištění otevřených odvodňovacích zařízení strojně příkop nezpevněný</t>
  </si>
  <si>
    <t>-489935271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</si>
  <si>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</si>
  <si>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2000,00*0,25</t>
  </si>
  <si>
    <t>5908005430</t>
  </si>
  <si>
    <t>Oprava kolejnicového styku demontáž spojek tv. S49</t>
  </si>
  <si>
    <t>styk</t>
  </si>
  <si>
    <t>-648514642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</si>
  <si>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</si>
  <si>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6</t>
  </si>
  <si>
    <t>5907050120</t>
  </si>
  <si>
    <t>Dělení kolejnic kyslíkem tv. S49</t>
  </si>
  <si>
    <t>kus</t>
  </si>
  <si>
    <t>1737416554</t>
  </si>
  <si>
    <t>Dělení kolejnic kyslíkem tv. S49. Poznámka: 1. V cenách jsou započteny náklady na manipulaci, podložení, označení a provedení řezu kolejnice.</t>
  </si>
  <si>
    <t>7</t>
  </si>
  <si>
    <t>5907040030</t>
  </si>
  <si>
    <t>Posun kolejnic před svařováním tv. S49</t>
  </si>
  <si>
    <t>m</t>
  </si>
  <si>
    <t>-1335838103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</si>
  <si>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</si>
  <si>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8</t>
  </si>
  <si>
    <t>5908050010</t>
  </si>
  <si>
    <t>Výměna upevnění podkladnicového komplety a pryžová podložka</t>
  </si>
  <si>
    <t>úl.pl.</t>
  </si>
  <si>
    <t>357022066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</si>
  <si>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</si>
  <si>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9</t>
  </si>
  <si>
    <t>5908040020</t>
  </si>
  <si>
    <t>Výměna můstkové desky za podkladnice pražce betonové</t>
  </si>
  <si>
    <t>527138570</t>
  </si>
  <si>
    <t>Výměna můstkové desky za podkladnice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</si>
  <si>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10</t>
  </si>
  <si>
    <t>5906110020</t>
  </si>
  <si>
    <t>Oprava rozdělení pražců příčných betonových posun přes 10 cm</t>
  </si>
  <si>
    <t>2120824054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</si>
  <si>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</si>
  <si>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11</t>
  </si>
  <si>
    <t>5906140190</t>
  </si>
  <si>
    <t>Demontáž kolejového roštu koleje v ose koleje pražce betonové tv. S49 rozdělení "c"</t>
  </si>
  <si>
    <t>-1468825712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</si>
  <si>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</si>
  <si>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12</t>
  </si>
  <si>
    <t>5911685120</t>
  </si>
  <si>
    <t>Montáž MDZ s pohyblivým jazykem pražce betonové tv. S49</t>
  </si>
  <si>
    <t>1806303461</t>
  </si>
  <si>
    <t>Montáž MDZ s pohyblivým jazykem pražce betonové tv. S49. Poznámka: 1. V cenách jsou započteny náklady na zřízení nebo demontáž prozatímních styků, vrtání otvorů u pražců dřevěných, montáž dílů, a ošetření kluzných částí mazivem. 2. V cenách nejsou započteny náklady na dodávku dílů, zřízení svaru a montáž styků.</t>
  </si>
  <si>
    <t>13</t>
  </si>
  <si>
    <t>5907015485</t>
  </si>
  <si>
    <t>Ojedinělá výměna kolejnic současně s výměnou pryžové podložky tv. S49 rozdělení "c"</t>
  </si>
  <si>
    <t>1538615027</t>
  </si>
  <si>
    <t>Ojedinělá výměna kolejnic současně s výměnou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</si>
  <si>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14</t>
  </si>
  <si>
    <t>5909032020</t>
  </si>
  <si>
    <t>Přesná úprava GPK koleje směrové a výškové uspořádání pražce betonové</t>
  </si>
  <si>
    <t>-929108379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</si>
  <si>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</si>
  <si>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5909030020</t>
  </si>
  <si>
    <t>Následná úprava GPK koleje směrové a výškové uspořádání pražce betonové</t>
  </si>
  <si>
    <t>-920489523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</si>
  <si>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</si>
  <si>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16</t>
  </si>
  <si>
    <t>-1403090665</t>
  </si>
  <si>
    <t>17</t>
  </si>
  <si>
    <t>5905110010</t>
  </si>
  <si>
    <t>Snížení KL pod patou kolejnice v koleji</t>
  </si>
  <si>
    <t>-138801689</t>
  </si>
  <si>
    <t>Snížení KL pod patou kolejnice v koleji. Poznámka: 1. V cenách jsou započteny náklady na snížení KL pod patou kolejnice ručně vidlemi. 2. V cenách nejsou obsaženy náklady na doplnění a dodávku kameniva.</t>
  </si>
  <si>
    <t>18</t>
  </si>
  <si>
    <t>5910020030</t>
  </si>
  <si>
    <t>Svařování kolejnic termitem plný předehřev standardní spára svar sériový tv. S49</t>
  </si>
  <si>
    <t>svar</t>
  </si>
  <si>
    <t>1742647770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</si>
  <si>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</si>
  <si>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19</t>
  </si>
  <si>
    <t>5910040310</t>
  </si>
  <si>
    <t>Umožnění volné dilatace kolejnice demontáž upevňovadel s osazením kluzných podložek rozdělení pražců "c"</t>
  </si>
  <si>
    <t>-1973546532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</si>
  <si>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</si>
  <si>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525,00*2</t>
  </si>
  <si>
    <t>20</t>
  </si>
  <si>
    <t>5910040410</t>
  </si>
  <si>
    <t>Umožnění volné dilatace kolejnice montáž upevňovadel s odstraněním kluzných podložek rozdělení pražců "c"</t>
  </si>
  <si>
    <t>-882046427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</si>
  <si>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</si>
  <si>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5910035030</t>
  </si>
  <si>
    <t>Dosažení dovolené upínací teploty v BK prodloužením kolejnicového pásu v koleji tv. S49</t>
  </si>
  <si>
    <t>-962828702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</si>
  <si>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</si>
  <si>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22</t>
  </si>
  <si>
    <t>M</t>
  </si>
  <si>
    <t>5955101000</t>
  </si>
  <si>
    <t>Kamenivo drcené štěrk frakce 31,5/63 třídy BI</t>
  </si>
  <si>
    <t>t</t>
  </si>
  <si>
    <t>841603931</t>
  </si>
  <si>
    <t>1613,214*1,70+245,000*1,70</t>
  </si>
  <si>
    <t>23</t>
  </si>
  <si>
    <t>5957101050</t>
  </si>
  <si>
    <t>Kolejnice třídy R260 tv. 49 E1 délky 25,000 m</t>
  </si>
  <si>
    <t>-1505338094</t>
  </si>
  <si>
    <t>24</t>
  </si>
  <si>
    <t>5958140005</t>
  </si>
  <si>
    <t>Podkladnice žebrová tv. S4pl</t>
  </si>
  <si>
    <t>293201170</t>
  </si>
  <si>
    <t>25</t>
  </si>
  <si>
    <t>5958128010</t>
  </si>
  <si>
    <t>Komplety ŽS 4 (šroub RS 1, matice M 24, podložka Fe6, svěrka ŽS4)</t>
  </si>
  <si>
    <t>-1303956088</t>
  </si>
  <si>
    <t>26</t>
  </si>
  <si>
    <t>5958158005</t>
  </si>
  <si>
    <t>Podložka pryžová pod patu kolejnice S49  183/126/6</t>
  </si>
  <si>
    <t>-315561946</t>
  </si>
  <si>
    <t>27</t>
  </si>
  <si>
    <t>5961179045</t>
  </si>
  <si>
    <t>Dilatační zařízení KMDZS49 1:20 dilatující délka 30-80 m, 4200 mm dl., bet.pr., pružné upevnění</t>
  </si>
  <si>
    <t>1775382251</t>
  </si>
  <si>
    <t>OST</t>
  </si>
  <si>
    <t>Ostatní</t>
  </si>
  <si>
    <t>28</t>
  </si>
  <si>
    <t>9909000400</t>
  </si>
  <si>
    <t>Poplatek za likvidaci plastových součástí</t>
  </si>
  <si>
    <t>512</t>
  </si>
  <si>
    <t>-161695982</t>
  </si>
  <si>
    <t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</si>
  <si>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29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</si>
  <si>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</si>
  <si>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</si>
  <si>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1803649019</t>
  </si>
  <si>
    <t>Doprava obousměrná (např. dodávek z vlastních zásob zhotovitele nebo objednatele nebo výzisku) mechanizací o nosnosti do 3,5 t elektrosoučástek, montážního materiálu, kameniva, písku, dlažebních kostek, suti, atd.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</si>
  <si>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1" pryžové podložky - odpad 0,176 t</t>
  </si>
  <si>
    <t>30</t>
  </si>
  <si>
    <t>9902300500</t>
  </si>
  <si>
    <t>Doprava jednosměrná (např. nakupovaného materiálu) mechanizací o nosnosti přes 3,5 t sypanin (kameniva, písku, suti, dlažebních kostek, atd.) do 60 km</t>
  </si>
  <si>
    <t>1982335311</t>
  </si>
  <si>
    <t>Doprava jednosměrná (např. nakupovaného materiálu)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</si>
  <si>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3158,964"štěrk</t>
  </si>
  <si>
    <t>31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</si>
  <si>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</si>
  <si>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</si>
  <si>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1022242836</t>
  </si>
  <si>
    <t>Doprava jednosměrná (např. nakupovaného materiálu) mechanizací o nosnosti přes 3,5 t objemnějšího kusového materiálu (prefabrikátů, stožárů, výhybek, rozvaděčů, vybouraných hmot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</si>
  <si>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2,470"kolejnice</t>
  </si>
  <si>
    <t>32</t>
  </si>
  <si>
    <t>1410247969</t>
  </si>
  <si>
    <t>0,890"KMDZ</t>
  </si>
  <si>
    <t>33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</si>
  <si>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</si>
  <si>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</si>
  <si>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-518572671</t>
  </si>
  <si>
    <t>Doprava obousměrná (např. dodávek z vlastních zásob zhotovitele nebo objednatele nebo výzisku) mechanizací o nosnosti do 3,5 t elektrosoučástek, montážního materiálu, kameniva, písku, dlažebních kostek, suti, atd.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</si>
  <si>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1"svrškový materiál - 2,806 t</t>
  </si>
  <si>
    <t>34</t>
  </si>
  <si>
    <t>9903200100</t>
  </si>
  <si>
    <t>Přeprava mechanizace na místo prováděných prací o hmotnosti přes 12 t přes 50 do 100 km</t>
  </si>
  <si>
    <t>1965270654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</si>
  <si>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</si>
  <si>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8"SČ, ASP, PUŠL, 2 x DVOUCESTNÉ RYPADLO, JEŘÁB, ASP, PUŠL</t>
  </si>
  <si>
    <t>SO 02 - Oprava železničního přejezdu P 7804 v km 24,050</t>
  </si>
  <si>
    <t>5913200010</t>
  </si>
  <si>
    <t>Demontáž dřevěné konstrukce přejezdu část vnější a vnitřní</t>
  </si>
  <si>
    <t>-341039950</t>
  </si>
  <si>
    <t>Demontáž dřevěné konstrukce přejezdu část vnější a vnitřní. Poznámka: 1. V cenách jsou započteny náklady na demontáž a naložení na dopravní prostředek.</t>
  </si>
  <si>
    <t>2,80*5,20</t>
  </si>
  <si>
    <t>5915010020</t>
  </si>
  <si>
    <t>Těžení zeminy nebo horniny železničního spodku II. třídy</t>
  </si>
  <si>
    <t>1713215676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</si>
  <si>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</si>
  <si>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2*(4,70*4,50)*0,30</t>
  </si>
  <si>
    <t>5906140070</t>
  </si>
  <si>
    <t>Demontáž kolejového roštu koleje v ose koleje pražce dřevěné tv. S49 rozdělení "c"</t>
  </si>
  <si>
    <t>621548420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</si>
  <si>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</si>
  <si>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-1923993607</t>
  </si>
  <si>
    <t>5905055010</t>
  </si>
  <si>
    <t>Odstranění stávajícího kolejového lože odtěžením v koleji</t>
  </si>
  <si>
    <t>-1481466916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</si>
  <si>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</si>
  <si>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6,00*0,969+4,00*0,841</t>
  </si>
  <si>
    <t>5905060010</t>
  </si>
  <si>
    <t>Zřízení nového kolejového lože v koleji</t>
  </si>
  <si>
    <t>694824820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</si>
  <si>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</si>
  <si>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5,00*0,841+5,00*0,828</t>
  </si>
  <si>
    <t>5906130380</t>
  </si>
  <si>
    <t>Montáž kolejového roštu v ose koleje pražce betonové vystrojené tv. S49 rozdělení "c"</t>
  </si>
  <si>
    <t>-833470577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</si>
  <si>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</si>
  <si>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5906130400</t>
  </si>
  <si>
    <t>Montáž kolejového roštu v ose koleje pražce betonové vystrojené tv. S49 rozdělení "u"</t>
  </si>
  <si>
    <t>1125359497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</si>
  <si>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</si>
  <si>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-1526343712</t>
  </si>
  <si>
    <t>P</t>
  </si>
  <si>
    <t>Poznámka k položce:_x000D_
Kilometr koleje=km</t>
  </si>
  <si>
    <t>5913040020</t>
  </si>
  <si>
    <t>Montáž celopryžové přejezdové konstrukce málo zatížené v koleji část vnitřní</t>
  </si>
  <si>
    <t>1342512100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</si>
  <si>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</si>
  <si>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5914075010</t>
  </si>
  <si>
    <t>Zřízení konstrukční vrstvy pražcového podloží bez geomateriálu tl. 0,15 m</t>
  </si>
  <si>
    <t>1067928471</t>
  </si>
  <si>
    <t>Zřízení konstrukční vrstvy pražcového podloží bez geomateriálu tl. 0,15 m. Poznámka: 1. V cenách jsou započteny náklady na naložení výzisku na dopravní prostředek. 2. V cenách nejsou obsaženy náklady na dodávku materiálu a odtěžení zeminy.</t>
  </si>
  <si>
    <t>Poznámka k položce:_x000D_
VL Ž4 typ 2</t>
  </si>
  <si>
    <t>2*(4,70*4,50)</t>
  </si>
  <si>
    <t>5913255030</t>
  </si>
  <si>
    <t>Zřízení konstrukce vozovky asfaltobetonové s podkladní, ložní a obrusnou vrstvou tloušťky do 15 cm</t>
  </si>
  <si>
    <t>-1864369960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</si>
  <si>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</si>
  <si>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2*(5,00*4,50)</t>
  </si>
  <si>
    <t>5913322030</t>
  </si>
  <si>
    <t>Demontáž svislé dopravní značky včetně sloupku a patky</t>
  </si>
  <si>
    <t>-648421755</t>
  </si>
  <si>
    <t>Demontáž svislé dopravní značky včetně sloupku a patky. Poznámka: 1. V cenách jsou započteny náklady na demontáž dílů, jejich naložení na dopravní prostředek a urovnání terénu.</t>
  </si>
  <si>
    <t>5913323030</t>
  </si>
  <si>
    <t>Montáž svislé dopravní značky včetně sloupku a patky</t>
  </si>
  <si>
    <t>-45206092</t>
  </si>
  <si>
    <t>Montáž svislé dopravní značky včetně sloupku a patky. Poznámka: 1. V cenách jsou započteny náklady na montáž dílů včetně zemních prací a úpravy terénu. 2. V cenách nejsou obsaženy náklady na dodávku materiálu.</t>
  </si>
  <si>
    <t>5915005020</t>
  </si>
  <si>
    <t>Hloubení rýh nebo jam na železničním spodku II. třídy</t>
  </si>
  <si>
    <t>-2119311742</t>
  </si>
  <si>
    <t>Hloubení rýh nebo jam na železničním spodku II. třídy. Poznámka: 1. V cenách jsou započteny náklady na hloubení a uložení výzisku na terén nebo naložení na dopravní prostředek a uložení na úložišti.</t>
  </si>
  <si>
    <t>10,00*1,00*1,00</t>
  </si>
  <si>
    <t>5914055030</t>
  </si>
  <si>
    <t>Zřízení krytých odvodňovacích zařízení svodného potrubí</t>
  </si>
  <si>
    <t>-170026587</t>
  </si>
  <si>
    <t>Zřízení krytých odvodňovacích zařízení svodného potrubí.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</si>
  <si>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5914035470</t>
  </si>
  <si>
    <t>Zřízení otevřených odvodňovacích zařízení trativodní výusť z lomového kamene</t>
  </si>
  <si>
    <t>-1851767929</t>
  </si>
  <si>
    <t>Zřízení otevřených odvodňovacích zařízení trativodní výusť z lomového kamene.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</si>
  <si>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5956140045</t>
  </si>
  <si>
    <t>Pražec betonový příčný vystrojený včetně kompletů tv. SB 8 P upevnění tuhé-ŽS4</t>
  </si>
  <si>
    <t>1481596871</t>
  </si>
  <si>
    <t>5956140045 R</t>
  </si>
  <si>
    <t>Pražec betonový příčný vystrojený včetně kompletů tv. SB 8 P upevnění tuhé-ŽS4 - antikorozní</t>
  </si>
  <si>
    <t>431055911</t>
  </si>
  <si>
    <t>5963101005</t>
  </si>
  <si>
    <t>Přejezd celopryžový pro nezatížené komunikace</t>
  </si>
  <si>
    <t>396264011</t>
  </si>
  <si>
    <t>5963146020</t>
  </si>
  <si>
    <t>Asfaltový beton ACP 16S 50/70 středněznný-podkladní vrstva</t>
  </si>
  <si>
    <t>1132755436</t>
  </si>
  <si>
    <t>5963146010</t>
  </si>
  <si>
    <t>Asfaltový beton ACL 16S 50/70 hrubozrnný-ložní vrstva</t>
  </si>
  <si>
    <t>1203738021</t>
  </si>
  <si>
    <t>5963146000</t>
  </si>
  <si>
    <t>Asfaltový beton ACO 11S 50/70 střednězrnný-obrusná vrstva</t>
  </si>
  <si>
    <t>-1046491835</t>
  </si>
  <si>
    <t>5963155000</t>
  </si>
  <si>
    <t>Asfaltová páska tavitelná 25x10</t>
  </si>
  <si>
    <t>-275412707</t>
  </si>
  <si>
    <t>-470032358</t>
  </si>
  <si>
    <t>8,345*1,70</t>
  </si>
  <si>
    <t>5955101020</t>
  </si>
  <si>
    <t>Kamenivo drcené štěrkodrť frakce 0/32</t>
  </si>
  <si>
    <t>1867066721</t>
  </si>
  <si>
    <t>(42,30*0,15)*1,80</t>
  </si>
  <si>
    <t>5955101045</t>
  </si>
  <si>
    <t>Lomový kámen tříděný pro rovnaniny</t>
  </si>
  <si>
    <t>-164142919</t>
  </si>
  <si>
    <t>5964104020</t>
  </si>
  <si>
    <t>Kanalizační díly plastové trubka DN 400 žebrovaná</t>
  </si>
  <si>
    <t>1501555968</t>
  </si>
  <si>
    <t>5964161005</t>
  </si>
  <si>
    <t>Beton lehce zhutnitelný C 16/20;X0 F5 2 200 2 662</t>
  </si>
  <si>
    <t>485446994</t>
  </si>
  <si>
    <t>10,00*1,00*0,10</t>
  </si>
  <si>
    <t>10,00*1,00*0,90-(3,14*0,20*0,20)*10</t>
  </si>
  <si>
    <t>5962113000</t>
  </si>
  <si>
    <t>Sloupek ocelový pozinkovaný 70 mm</t>
  </si>
  <si>
    <t>796581931</t>
  </si>
  <si>
    <t>2*4,00</t>
  </si>
  <si>
    <t>5962101080</t>
  </si>
  <si>
    <t>Návěstidlo stůj dej přednost v jízdě - fluorescenční obrys</t>
  </si>
  <si>
    <t>2117830119</t>
  </si>
  <si>
    <t>5962114000</t>
  </si>
  <si>
    <t>Výstroj sloupku objímka 50 až 100 mm kompletní</t>
  </si>
  <si>
    <t>1751585524</t>
  </si>
  <si>
    <t>5962114015</t>
  </si>
  <si>
    <t>Výstroj sloupku víčko plast 70 mm</t>
  </si>
  <si>
    <t>1631541785</t>
  </si>
  <si>
    <t>5964161010</t>
  </si>
  <si>
    <t>Beton lehce zhutnitelný C 20/25;X0 F5 2 285 2 765</t>
  </si>
  <si>
    <t>-238803901</t>
  </si>
  <si>
    <t>4*0,072</t>
  </si>
  <si>
    <t>35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</si>
  <si>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</si>
  <si>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</si>
  <si>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176791505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</si>
  <si>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</si>
  <si>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</si>
  <si>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3,340"kolejnice, pražce - výzisk</t>
  </si>
  <si>
    <t>36</t>
  </si>
  <si>
    <t>-938503229</t>
  </si>
  <si>
    <t>37</t>
  </si>
  <si>
    <t>9909000100</t>
  </si>
  <si>
    <t>Poplatek za uložení suti nebo hmot na oficiální skládku</t>
  </si>
  <si>
    <t>1750461325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</si>
  <si>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</si>
  <si>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9,178*1,80"štěrkové lože</t>
  </si>
  <si>
    <t>12,690*2,00+10,000*2,00"zemina</t>
  </si>
  <si>
    <t>38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</si>
  <si>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</si>
  <si>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</si>
  <si>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-1987126065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</si>
  <si>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</si>
  <si>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61,900"štěrkové lože, zemina - odpad</t>
  </si>
  <si>
    <t>39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</si>
  <si>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</si>
  <si>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</si>
  <si>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560913088</t>
  </si>
  <si>
    <t>Doprava jednosměrná (např. nakupovaného materiálu) mechanizací o nosnosti přes 3,5 t objemnějšího kusového materiálu (prefabrikátů, stožárů, výhybek, rozvaděčů, vybouraných hmot atd.) do 200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</si>
  <si>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4,910"betonové pražce</t>
  </si>
  <si>
    <t>40</t>
  </si>
  <si>
    <t>316492691</t>
  </si>
  <si>
    <t>1,674"přejezdová konstrukce</t>
  </si>
  <si>
    <t>41</t>
  </si>
  <si>
    <t>9902300300</t>
  </si>
  <si>
    <t>Doprava jednosměrná (např. nakupovaného materiálu) mechanizací o nosnosti přes 3,5 t sypanin (kameniva, písku, suti, dlažebních kostek, atd.) do 30 km</t>
  </si>
  <si>
    <t>-331191645</t>
  </si>
  <si>
    <t>Doprava jednosměrná (např. nakupovaného materiálu)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</si>
  <si>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16,200+19,534+0,700+0,219+0,050"asfalt, beton, trubka, značky</t>
  </si>
  <si>
    <t>42</t>
  </si>
  <si>
    <t>-602875849</t>
  </si>
  <si>
    <t>14,187+11,421+0,600"štěrk, drť, kámen</t>
  </si>
  <si>
    <t>SO 03 - Oprava železničního přejezdu P 7805 v km 24,880</t>
  </si>
  <si>
    <t>-1116594008</t>
  </si>
  <si>
    <t>2,70*5,00</t>
  </si>
  <si>
    <t>1616987976</t>
  </si>
  <si>
    <t>2*(4,70*4,60)*0,30</t>
  </si>
  <si>
    <t>-1850225748</t>
  </si>
  <si>
    <t>Poznámka k položce:_x000D_
Řez=kus</t>
  </si>
  <si>
    <t>815856643</t>
  </si>
  <si>
    <t>357191888</t>
  </si>
  <si>
    <t>5907015035</t>
  </si>
  <si>
    <t>Ojedinělá výměna kolejnic stávající upevnění tv. S49 rozdělení "c"</t>
  </si>
  <si>
    <t>-1988403815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</si>
  <si>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</si>
  <si>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</si>
  <si>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2*2,50</t>
  </si>
  <si>
    <t>-962086470</t>
  </si>
  <si>
    <t>7,00*0,969+3,00*0,841</t>
  </si>
  <si>
    <t>97464613</t>
  </si>
  <si>
    <t>4,00*0,841+6,00*0,828</t>
  </si>
  <si>
    <t>237320274</t>
  </si>
  <si>
    <t>-1495298841</t>
  </si>
  <si>
    <t>-1803811080</t>
  </si>
  <si>
    <t>5910020130</t>
  </si>
  <si>
    <t>Svařování kolejnic termitem plný předehřev standardní spára svar jednotlivý tv. S49</t>
  </si>
  <si>
    <t>1519538613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</si>
  <si>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</si>
  <si>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5910040010</t>
  </si>
  <si>
    <t>Umožnění volné dilatace kolejnice demontáž upevňovadel bez osazení kluzných podložek rozdělení pražců "c"</t>
  </si>
  <si>
    <t>-242884267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</si>
  <si>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</si>
  <si>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5910040110</t>
  </si>
  <si>
    <t>Umožnění volné dilatace kolejnice montáž upevňovadel bez odstranění kluzných podložek rozdělení pražců "c"</t>
  </si>
  <si>
    <t>-380359090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</si>
  <si>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</si>
  <si>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-976331254</t>
  </si>
  <si>
    <t>-800807565</t>
  </si>
  <si>
    <t>418314254</t>
  </si>
  <si>
    <t>2*(4,70*4,60)</t>
  </si>
  <si>
    <t>-1066686718</t>
  </si>
  <si>
    <t>2*(5,00*4,60)</t>
  </si>
  <si>
    <t>1464143401</t>
  </si>
  <si>
    <t>1769210615</t>
  </si>
  <si>
    <t>781339033</t>
  </si>
  <si>
    <t>1013494279</t>
  </si>
  <si>
    <t>2004939397</t>
  </si>
  <si>
    <t>-1204072654</t>
  </si>
  <si>
    <t>881222768</t>
  </si>
  <si>
    <t>1390205955</t>
  </si>
  <si>
    <t>106378780</t>
  </si>
  <si>
    <t>-1949932223</t>
  </si>
  <si>
    <t>1010685968</t>
  </si>
  <si>
    <t>-896309919</t>
  </si>
  <si>
    <t>-1745355008</t>
  </si>
  <si>
    <t>8,332*1,70</t>
  </si>
  <si>
    <t>1128168588</t>
  </si>
  <si>
    <t>(43,240*0,15)*1,80</t>
  </si>
  <si>
    <t>2045281824</t>
  </si>
  <si>
    <t>-410505007</t>
  </si>
  <si>
    <t>-730544203</t>
  </si>
  <si>
    <t>-1880290569</t>
  </si>
  <si>
    <t>-253031625</t>
  </si>
  <si>
    <t>-1447549867</t>
  </si>
  <si>
    <t>515584387</t>
  </si>
  <si>
    <t>-1749878700</t>
  </si>
  <si>
    <t>2*0,072</t>
  </si>
  <si>
    <t>-1391076539</t>
  </si>
  <si>
    <t>2,400"kolejnice, pražce - výzisk</t>
  </si>
  <si>
    <t>242145141</t>
  </si>
  <si>
    <t>43</t>
  </si>
  <si>
    <t>409910569</t>
  </si>
  <si>
    <t>9,306*1,80"štěrkové lože</t>
  </si>
  <si>
    <t>12,972*2,00+10,000*2,00"zemina</t>
  </si>
  <si>
    <t>44</t>
  </si>
  <si>
    <t>893117190</t>
  </si>
  <si>
    <t>62,695"štěrkové lože, zemina - odpad</t>
  </si>
  <si>
    <t>45</t>
  </si>
  <si>
    <t>-244897859</t>
  </si>
  <si>
    <t>1,235"kolejnice</t>
  </si>
  <si>
    <t>46</t>
  </si>
  <si>
    <t>1558506707</t>
  </si>
  <si>
    <t>3,600"betonové pražce</t>
  </si>
  <si>
    <t>47</t>
  </si>
  <si>
    <t>462556736</t>
  </si>
  <si>
    <t>2,008"přejezdová konstrukce</t>
  </si>
  <si>
    <t>48</t>
  </si>
  <si>
    <t>-742558001</t>
  </si>
  <si>
    <t>16,560+19,534+0,350+0,219+0,050"asfalt, beton, trubka, značky</t>
  </si>
  <si>
    <t>49</t>
  </si>
  <si>
    <t>-1727987225</t>
  </si>
  <si>
    <t>14,164+11,675+0,600"štěrk, drť, kámen</t>
  </si>
  <si>
    <t>VON - Oprava trati v úseku Třemešná ve Slezsku - Jindřichov ve Slezsku st.hr.</t>
  </si>
  <si>
    <t>VRN - Vedlejší rozpočtové náklady</t>
  </si>
  <si>
    <t>VRN</t>
  </si>
  <si>
    <t>Vedlejší rozpočtové náklady</t>
  </si>
  <si>
    <t>022121001</t>
  </si>
  <si>
    <t>Geodetické práce Diagnostika technické infrastruktury Vytýčení trasy inženýrských sítí</t>
  </si>
  <si>
    <t>hod</t>
  </si>
  <si>
    <t>1713473285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</si>
  <si>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</si>
  <si>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</si>
  <si>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</si>
  <si>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soubor</t>
  </si>
  <si>
    <t>-1971255087</t>
  </si>
  <si>
    <t>022101001</t>
  </si>
  <si>
    <t>Geodetické práce Geodetické práce před opravou</t>
  </si>
  <si>
    <t>1051394110</t>
  </si>
  <si>
    <t>022101011</t>
  </si>
  <si>
    <t>Geodetické práce Geodetické práce v průběhu opravy</t>
  </si>
  <si>
    <t>885137564</t>
  </si>
  <si>
    <t>022101021</t>
  </si>
  <si>
    <t>Geodetické práce Geodetické práce po ukončení opravy</t>
  </si>
  <si>
    <t>-2011928083</t>
  </si>
  <si>
    <t>022111001</t>
  </si>
  <si>
    <t>Geodetické práce Kontrola PPK při směrové a výškové úpravě koleje zaměřením APK trať jednokolejná</t>
  </si>
  <si>
    <t>-1641565636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</si>
  <si>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</si>
  <si>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033131001</t>
  </si>
  <si>
    <t>Provozní vlivy Organizační zajištění prací při zřizování a udržování BK kolejí a výhybek</t>
  </si>
  <si>
    <t>1895816015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</si>
  <si>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</si>
  <si>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033111001</t>
  </si>
  <si>
    <t>Provozní vlivy Výluka silničního provozu se zajištěním objížďky</t>
  </si>
  <si>
    <t>-1239180060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</si>
</sst>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43"/>
      <c r="AS2" s="243"/>
      <c r="AT2" s="243"/>
      <c r="AU2" s="243"/>
      <c r="AV2" s="243"/>
      <c r="AW2" s="243"/>
      <c r="AX2" s="243"/>
      <c r="AY2" s="243"/>
      <c r="AZ2" s="243"/>
      <c r="BA2" s="243"/>
      <c r="BB2" s="243"/>
      <c r="BC2" s="243"/>
      <c r="BD2" s="243"/>
      <c r="BE2" s="24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4" t="s">
        <v>14</v>
      </c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P5" s="21"/>
      <c r="AQ5" s="21"/>
      <c r="AR5" s="19"/>
      <c r="BE5" s="251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56" t="s">
        <v>17</v>
      </c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5"/>
      <c r="AD6" s="255"/>
      <c r="AE6" s="255"/>
      <c r="AF6" s="255"/>
      <c r="AG6" s="255"/>
      <c r="AH6" s="255"/>
      <c r="AI6" s="255"/>
      <c r="AJ6" s="255"/>
      <c r="AK6" s="255"/>
      <c r="AL6" s="255"/>
      <c r="AM6" s="255"/>
      <c r="AN6" s="255"/>
      <c r="AO6" s="255"/>
      <c r="AP6" s="21"/>
      <c r="AQ6" s="21"/>
      <c r="AR6" s="19"/>
      <c r="BE6" s="252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2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52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2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52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52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2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52"/>
      <c r="BS13" s="16" t="s">
        <v>6</v>
      </c>
    </row>
    <row r="14" spans="1:74" ht="12.75">
      <c r="B14" s="20"/>
      <c r="C14" s="21"/>
      <c r="D14" s="21"/>
      <c r="E14" s="257" t="s">
        <v>31</v>
      </c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58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52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2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52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52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2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52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52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2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2"/>
    </row>
    <row r="23" spans="1:71" s="1" customFormat="1" ht="16.5" customHeight="1">
      <c r="B23" s="20"/>
      <c r="C23" s="21"/>
      <c r="D23" s="21"/>
      <c r="E23" s="259" t="s">
        <v>1</v>
      </c>
      <c r="F23" s="259"/>
      <c r="G23" s="259"/>
      <c r="H23" s="259"/>
      <c r="I23" s="259"/>
      <c r="J23" s="259"/>
      <c r="K23" s="259"/>
      <c r="L23" s="259"/>
      <c r="M23" s="259"/>
      <c r="N23" s="259"/>
      <c r="O23" s="259"/>
      <c r="P23" s="259"/>
      <c r="Q23" s="259"/>
      <c r="R23" s="259"/>
      <c r="S23" s="259"/>
      <c r="T23" s="259"/>
      <c r="U23" s="259"/>
      <c r="V23" s="259"/>
      <c r="W23" s="259"/>
      <c r="X23" s="259"/>
      <c r="Y23" s="259"/>
      <c r="Z23" s="259"/>
      <c r="AA23" s="259"/>
      <c r="AB23" s="259"/>
      <c r="AC23" s="259"/>
      <c r="AD23" s="259"/>
      <c r="AE23" s="259"/>
      <c r="AF23" s="259"/>
      <c r="AG23" s="259"/>
      <c r="AH23" s="259"/>
      <c r="AI23" s="259"/>
      <c r="AJ23" s="259"/>
      <c r="AK23" s="259"/>
      <c r="AL23" s="259"/>
      <c r="AM23" s="259"/>
      <c r="AN23" s="259"/>
      <c r="AO23" s="21"/>
      <c r="AP23" s="21"/>
      <c r="AQ23" s="21"/>
      <c r="AR23" s="19"/>
      <c r="BE23" s="252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2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2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0">
        <f>ROUND(AG94,2)</f>
        <v>0</v>
      </c>
      <c r="AL26" s="261"/>
      <c r="AM26" s="261"/>
      <c r="AN26" s="261"/>
      <c r="AO26" s="261"/>
      <c r="AP26" s="35"/>
      <c r="AQ26" s="35"/>
      <c r="AR26" s="38"/>
      <c r="BE26" s="252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2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2" t="s">
        <v>38</v>
      </c>
      <c r="M28" s="262"/>
      <c r="N28" s="262"/>
      <c r="O28" s="262"/>
      <c r="P28" s="262"/>
      <c r="Q28" s="35"/>
      <c r="R28" s="35"/>
      <c r="S28" s="35"/>
      <c r="T28" s="35"/>
      <c r="U28" s="35"/>
      <c r="V28" s="35"/>
      <c r="W28" s="262" t="s">
        <v>39</v>
      </c>
      <c r="X28" s="262"/>
      <c r="Y28" s="262"/>
      <c r="Z28" s="262"/>
      <c r="AA28" s="262"/>
      <c r="AB28" s="262"/>
      <c r="AC28" s="262"/>
      <c r="AD28" s="262"/>
      <c r="AE28" s="262"/>
      <c r="AF28" s="35"/>
      <c r="AG28" s="35"/>
      <c r="AH28" s="35"/>
      <c r="AI28" s="35"/>
      <c r="AJ28" s="35"/>
      <c r="AK28" s="262" t="s">
        <v>40</v>
      </c>
      <c r="AL28" s="262"/>
      <c r="AM28" s="262"/>
      <c r="AN28" s="262"/>
      <c r="AO28" s="262"/>
      <c r="AP28" s="35"/>
      <c r="AQ28" s="35"/>
      <c r="AR28" s="38"/>
      <c r="BE28" s="252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46">
        <v>0.21</v>
      </c>
      <c r="M29" s="245"/>
      <c r="N29" s="245"/>
      <c r="O29" s="245"/>
      <c r="P29" s="245"/>
      <c r="Q29" s="40"/>
      <c r="R29" s="40"/>
      <c r="S29" s="40"/>
      <c r="T29" s="40"/>
      <c r="U29" s="40"/>
      <c r="V29" s="40"/>
      <c r="W29" s="244">
        <f>ROUND(AZ94, 2)</f>
        <v>0</v>
      </c>
      <c r="X29" s="245"/>
      <c r="Y29" s="245"/>
      <c r="Z29" s="245"/>
      <c r="AA29" s="245"/>
      <c r="AB29" s="245"/>
      <c r="AC29" s="245"/>
      <c r="AD29" s="245"/>
      <c r="AE29" s="245"/>
      <c r="AF29" s="40"/>
      <c r="AG29" s="40"/>
      <c r="AH29" s="40"/>
      <c r="AI29" s="40"/>
      <c r="AJ29" s="40"/>
      <c r="AK29" s="244">
        <f>ROUND(AV94, 2)</f>
        <v>0</v>
      </c>
      <c r="AL29" s="245"/>
      <c r="AM29" s="245"/>
      <c r="AN29" s="245"/>
      <c r="AO29" s="245"/>
      <c r="AP29" s="40"/>
      <c r="AQ29" s="40"/>
      <c r="AR29" s="41"/>
      <c r="BE29" s="253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46">
        <v>0.15</v>
      </c>
      <c r="M30" s="245"/>
      <c r="N30" s="245"/>
      <c r="O30" s="245"/>
      <c r="P30" s="245"/>
      <c r="Q30" s="40"/>
      <c r="R30" s="40"/>
      <c r="S30" s="40"/>
      <c r="T30" s="40"/>
      <c r="U30" s="40"/>
      <c r="V30" s="40"/>
      <c r="W30" s="244">
        <f>ROUND(BA94, 2)</f>
        <v>0</v>
      </c>
      <c r="X30" s="245"/>
      <c r="Y30" s="245"/>
      <c r="Z30" s="245"/>
      <c r="AA30" s="245"/>
      <c r="AB30" s="245"/>
      <c r="AC30" s="245"/>
      <c r="AD30" s="245"/>
      <c r="AE30" s="245"/>
      <c r="AF30" s="40"/>
      <c r="AG30" s="40"/>
      <c r="AH30" s="40"/>
      <c r="AI30" s="40"/>
      <c r="AJ30" s="40"/>
      <c r="AK30" s="244">
        <f>ROUND(AW94, 2)</f>
        <v>0</v>
      </c>
      <c r="AL30" s="245"/>
      <c r="AM30" s="245"/>
      <c r="AN30" s="245"/>
      <c r="AO30" s="245"/>
      <c r="AP30" s="40"/>
      <c r="AQ30" s="40"/>
      <c r="AR30" s="41"/>
      <c r="BE30" s="253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46">
        <v>0.21</v>
      </c>
      <c r="M31" s="245"/>
      <c r="N31" s="245"/>
      <c r="O31" s="245"/>
      <c r="P31" s="245"/>
      <c r="Q31" s="40"/>
      <c r="R31" s="40"/>
      <c r="S31" s="40"/>
      <c r="T31" s="40"/>
      <c r="U31" s="40"/>
      <c r="V31" s="40"/>
      <c r="W31" s="244">
        <f>ROUND(BB94, 2)</f>
        <v>0</v>
      </c>
      <c r="X31" s="245"/>
      <c r="Y31" s="245"/>
      <c r="Z31" s="245"/>
      <c r="AA31" s="245"/>
      <c r="AB31" s="245"/>
      <c r="AC31" s="245"/>
      <c r="AD31" s="245"/>
      <c r="AE31" s="245"/>
      <c r="AF31" s="40"/>
      <c r="AG31" s="40"/>
      <c r="AH31" s="40"/>
      <c r="AI31" s="40"/>
      <c r="AJ31" s="40"/>
      <c r="AK31" s="244">
        <v>0</v>
      </c>
      <c r="AL31" s="245"/>
      <c r="AM31" s="245"/>
      <c r="AN31" s="245"/>
      <c r="AO31" s="245"/>
      <c r="AP31" s="40"/>
      <c r="AQ31" s="40"/>
      <c r="AR31" s="41"/>
      <c r="BE31" s="253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46">
        <v>0.15</v>
      </c>
      <c r="M32" s="245"/>
      <c r="N32" s="245"/>
      <c r="O32" s="245"/>
      <c r="P32" s="245"/>
      <c r="Q32" s="40"/>
      <c r="R32" s="40"/>
      <c r="S32" s="40"/>
      <c r="T32" s="40"/>
      <c r="U32" s="40"/>
      <c r="V32" s="40"/>
      <c r="W32" s="244">
        <f>ROUND(BC94, 2)</f>
        <v>0</v>
      </c>
      <c r="X32" s="245"/>
      <c r="Y32" s="245"/>
      <c r="Z32" s="245"/>
      <c r="AA32" s="245"/>
      <c r="AB32" s="245"/>
      <c r="AC32" s="245"/>
      <c r="AD32" s="245"/>
      <c r="AE32" s="245"/>
      <c r="AF32" s="40"/>
      <c r="AG32" s="40"/>
      <c r="AH32" s="40"/>
      <c r="AI32" s="40"/>
      <c r="AJ32" s="40"/>
      <c r="AK32" s="244">
        <v>0</v>
      </c>
      <c r="AL32" s="245"/>
      <c r="AM32" s="245"/>
      <c r="AN32" s="245"/>
      <c r="AO32" s="245"/>
      <c r="AP32" s="40"/>
      <c r="AQ32" s="40"/>
      <c r="AR32" s="41"/>
      <c r="BE32" s="253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46">
        <v>0</v>
      </c>
      <c r="M33" s="245"/>
      <c r="N33" s="245"/>
      <c r="O33" s="245"/>
      <c r="P33" s="245"/>
      <c r="Q33" s="40"/>
      <c r="R33" s="40"/>
      <c r="S33" s="40"/>
      <c r="T33" s="40"/>
      <c r="U33" s="40"/>
      <c r="V33" s="40"/>
      <c r="W33" s="244">
        <f>ROUND(BD94, 2)</f>
        <v>0</v>
      </c>
      <c r="X33" s="245"/>
      <c r="Y33" s="245"/>
      <c r="Z33" s="245"/>
      <c r="AA33" s="245"/>
      <c r="AB33" s="245"/>
      <c r="AC33" s="245"/>
      <c r="AD33" s="245"/>
      <c r="AE33" s="245"/>
      <c r="AF33" s="40"/>
      <c r="AG33" s="40"/>
      <c r="AH33" s="40"/>
      <c r="AI33" s="40"/>
      <c r="AJ33" s="40"/>
      <c r="AK33" s="244">
        <v>0</v>
      </c>
      <c r="AL33" s="245"/>
      <c r="AM33" s="245"/>
      <c r="AN33" s="245"/>
      <c r="AO33" s="245"/>
      <c r="AP33" s="40"/>
      <c r="AQ33" s="40"/>
      <c r="AR33" s="41"/>
      <c r="BE33" s="253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2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50" t="s">
        <v>49</v>
      </c>
      <c r="Y35" s="248"/>
      <c r="Z35" s="248"/>
      <c r="AA35" s="248"/>
      <c r="AB35" s="248"/>
      <c r="AC35" s="44"/>
      <c r="AD35" s="44"/>
      <c r="AE35" s="44"/>
      <c r="AF35" s="44"/>
      <c r="AG35" s="44"/>
      <c r="AH35" s="44"/>
      <c r="AI35" s="44"/>
      <c r="AJ35" s="44"/>
      <c r="AK35" s="247">
        <f>SUM(AK26:AK33)</f>
        <v>0</v>
      </c>
      <c r="AL35" s="248"/>
      <c r="AM35" s="248"/>
      <c r="AN35" s="248"/>
      <c r="AO35" s="249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63520234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73" t="str">
        <f>K6</f>
        <v>Oprava trati v úseku Třemešná ve Slezsku - Jindřichov ve Slezsku st.hr.</v>
      </c>
      <c r="M85" s="274"/>
      <c r="N85" s="274"/>
      <c r="O85" s="274"/>
      <c r="P85" s="274"/>
      <c r="Q85" s="274"/>
      <c r="R85" s="274"/>
      <c r="S85" s="274"/>
      <c r="T85" s="274"/>
      <c r="U85" s="274"/>
      <c r="V85" s="274"/>
      <c r="W85" s="274"/>
      <c r="X85" s="274"/>
      <c r="Y85" s="274"/>
      <c r="Z85" s="274"/>
      <c r="AA85" s="274"/>
      <c r="AB85" s="274"/>
      <c r="AC85" s="274"/>
      <c r="AD85" s="274"/>
      <c r="AE85" s="274"/>
      <c r="AF85" s="274"/>
      <c r="AG85" s="274"/>
      <c r="AH85" s="274"/>
      <c r="AI85" s="274"/>
      <c r="AJ85" s="274"/>
      <c r="AK85" s="274"/>
      <c r="AL85" s="274"/>
      <c r="AM85" s="274"/>
      <c r="AN85" s="274"/>
      <c r="AO85" s="274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PS Krnov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75" t="str">
        <f>IF(AN8= "","",AN8)</f>
        <v>5. 8. 2020</v>
      </c>
      <c r="AN87" s="275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organizace, OŘ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76" t="str">
        <f>IF(E17="","",E17)</f>
        <v xml:space="preserve"> </v>
      </c>
      <c r="AN89" s="277"/>
      <c r="AO89" s="277"/>
      <c r="AP89" s="277"/>
      <c r="AQ89" s="35"/>
      <c r="AR89" s="38"/>
      <c r="AS89" s="278" t="s">
        <v>57</v>
      </c>
      <c r="AT89" s="279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76" t="str">
        <f>IF(E20="","",E20)</f>
        <v xml:space="preserve"> </v>
      </c>
      <c r="AN90" s="277"/>
      <c r="AO90" s="277"/>
      <c r="AP90" s="277"/>
      <c r="AQ90" s="35"/>
      <c r="AR90" s="38"/>
      <c r="AS90" s="280"/>
      <c r="AT90" s="281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2"/>
      <c r="AT91" s="283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8" t="s">
        <v>58</v>
      </c>
      <c r="D92" s="269"/>
      <c r="E92" s="269"/>
      <c r="F92" s="269"/>
      <c r="G92" s="269"/>
      <c r="H92" s="72"/>
      <c r="I92" s="271" t="s">
        <v>59</v>
      </c>
      <c r="J92" s="269"/>
      <c r="K92" s="269"/>
      <c r="L92" s="269"/>
      <c r="M92" s="269"/>
      <c r="N92" s="269"/>
      <c r="O92" s="269"/>
      <c r="P92" s="269"/>
      <c r="Q92" s="269"/>
      <c r="R92" s="269"/>
      <c r="S92" s="269"/>
      <c r="T92" s="269"/>
      <c r="U92" s="269"/>
      <c r="V92" s="269"/>
      <c r="W92" s="269"/>
      <c r="X92" s="269"/>
      <c r="Y92" s="269"/>
      <c r="Z92" s="269"/>
      <c r="AA92" s="269"/>
      <c r="AB92" s="269"/>
      <c r="AC92" s="269"/>
      <c r="AD92" s="269"/>
      <c r="AE92" s="269"/>
      <c r="AF92" s="269"/>
      <c r="AG92" s="270" t="s">
        <v>60</v>
      </c>
      <c r="AH92" s="269"/>
      <c r="AI92" s="269"/>
      <c r="AJ92" s="269"/>
      <c r="AK92" s="269"/>
      <c r="AL92" s="269"/>
      <c r="AM92" s="269"/>
      <c r="AN92" s="271" t="s">
        <v>61</v>
      </c>
      <c r="AO92" s="269"/>
      <c r="AP92" s="272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6">
        <f>ROUND(SUM(AG95:AG98),2)</f>
        <v>0</v>
      </c>
      <c r="AH94" s="266"/>
      <c r="AI94" s="266"/>
      <c r="AJ94" s="266"/>
      <c r="AK94" s="266"/>
      <c r="AL94" s="266"/>
      <c r="AM94" s="266"/>
      <c r="AN94" s="267">
        <f>SUM(AG94,AT94)</f>
        <v>0</v>
      </c>
      <c r="AO94" s="267"/>
      <c r="AP94" s="267"/>
      <c r="AQ94" s="84" t="s">
        <v>1</v>
      </c>
      <c r="AR94" s="85"/>
      <c r="AS94" s="86">
        <f>ROUND(SUM(AS95:AS98),2)</f>
        <v>0</v>
      </c>
      <c r="AT94" s="87">
        <f>ROUND(SUM(AV94:AW94),2)</f>
        <v>0</v>
      </c>
      <c r="AU94" s="88">
        <f>ROUND(SUM(AU95:AU98),5)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ROUND(SUM(AZ95:AZ98),2)</f>
        <v>0</v>
      </c>
      <c r="BA94" s="87">
        <f>ROUND(SUM(BA95:BA98),2)</f>
        <v>0</v>
      </c>
      <c r="BB94" s="87">
        <f>ROUND(SUM(BB95:BB98),2)</f>
        <v>0</v>
      </c>
      <c r="BC94" s="87">
        <f>ROUND(SUM(BC95:BC98),2)</f>
        <v>0</v>
      </c>
      <c r="BD94" s="89">
        <f>ROUND(SUM(BD95:BD98),2)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24.75" customHeight="1">
      <c r="A95" s="92" t="s">
        <v>81</v>
      </c>
      <c r="B95" s="93"/>
      <c r="C95" s="94"/>
      <c r="D95" s="265" t="s">
        <v>82</v>
      </c>
      <c r="E95" s="265"/>
      <c r="F95" s="265"/>
      <c r="G95" s="265"/>
      <c r="H95" s="265"/>
      <c r="I95" s="95"/>
      <c r="J95" s="265" t="s">
        <v>83</v>
      </c>
      <c r="K95" s="265"/>
      <c r="L95" s="265"/>
      <c r="M95" s="265"/>
      <c r="N95" s="265"/>
      <c r="O95" s="265"/>
      <c r="P95" s="265"/>
      <c r="Q95" s="265"/>
      <c r="R95" s="265"/>
      <c r="S95" s="265"/>
      <c r="T95" s="265"/>
      <c r="U95" s="265"/>
      <c r="V95" s="265"/>
      <c r="W95" s="265"/>
      <c r="X95" s="265"/>
      <c r="Y95" s="265"/>
      <c r="Z95" s="265"/>
      <c r="AA95" s="265"/>
      <c r="AB95" s="265"/>
      <c r="AC95" s="265"/>
      <c r="AD95" s="265"/>
      <c r="AE95" s="265"/>
      <c r="AF95" s="265"/>
      <c r="AG95" s="263">
        <f>'SO 01 - Oprava traťové ko...'!J30</f>
        <v>0</v>
      </c>
      <c r="AH95" s="264"/>
      <c r="AI95" s="264"/>
      <c r="AJ95" s="264"/>
      <c r="AK95" s="264"/>
      <c r="AL95" s="264"/>
      <c r="AM95" s="264"/>
      <c r="AN95" s="263">
        <f>SUM(AG95,AT95)</f>
        <v>0</v>
      </c>
      <c r="AO95" s="264"/>
      <c r="AP95" s="264"/>
      <c r="AQ95" s="96" t="s">
        <v>84</v>
      </c>
      <c r="AR95" s="97"/>
      <c r="AS95" s="98">
        <v>0</v>
      </c>
      <c r="AT95" s="99">
        <f>ROUND(SUM(AV95:AW95),2)</f>
        <v>0</v>
      </c>
      <c r="AU95" s="100">
        <f>'SO 01 - Oprava traťové ko...'!P119</f>
        <v>0</v>
      </c>
      <c r="AV95" s="99">
        <f>'SO 01 - Oprava traťové ko...'!J33</f>
        <v>0</v>
      </c>
      <c r="AW95" s="99">
        <f>'SO 01 - Oprava traťové ko...'!J34</f>
        <v>0</v>
      </c>
      <c r="AX95" s="99">
        <f>'SO 01 - Oprava traťové ko...'!J35</f>
        <v>0</v>
      </c>
      <c r="AY95" s="99">
        <f>'SO 01 - Oprava traťové ko...'!J36</f>
        <v>0</v>
      </c>
      <c r="AZ95" s="99">
        <f>'SO 01 - Oprava traťové ko...'!F33</f>
        <v>0</v>
      </c>
      <c r="BA95" s="99">
        <f>'SO 01 - Oprava traťové ko...'!F34</f>
        <v>0</v>
      </c>
      <c r="BB95" s="99">
        <f>'SO 01 - Oprava traťové ko...'!F35</f>
        <v>0</v>
      </c>
      <c r="BC95" s="99">
        <f>'SO 01 - Oprava traťové ko...'!F36</f>
        <v>0</v>
      </c>
      <c r="BD95" s="101">
        <f>'SO 01 - Oprava traťové ko...'!F37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7" customFormat="1" ht="24.75" customHeight="1">
      <c r="A96" s="92" t="s">
        <v>81</v>
      </c>
      <c r="B96" s="93"/>
      <c r="C96" s="94"/>
      <c r="D96" s="265" t="s">
        <v>88</v>
      </c>
      <c r="E96" s="265"/>
      <c r="F96" s="265"/>
      <c r="G96" s="265"/>
      <c r="H96" s="265"/>
      <c r="I96" s="95"/>
      <c r="J96" s="265" t="s">
        <v>89</v>
      </c>
      <c r="K96" s="265"/>
      <c r="L96" s="265"/>
      <c r="M96" s="265"/>
      <c r="N96" s="265"/>
      <c r="O96" s="265"/>
      <c r="P96" s="265"/>
      <c r="Q96" s="265"/>
      <c r="R96" s="265"/>
      <c r="S96" s="265"/>
      <c r="T96" s="265"/>
      <c r="U96" s="265"/>
      <c r="V96" s="265"/>
      <c r="W96" s="265"/>
      <c r="X96" s="265"/>
      <c r="Y96" s="265"/>
      <c r="Z96" s="265"/>
      <c r="AA96" s="265"/>
      <c r="AB96" s="265"/>
      <c r="AC96" s="265"/>
      <c r="AD96" s="265"/>
      <c r="AE96" s="265"/>
      <c r="AF96" s="265"/>
      <c r="AG96" s="263">
        <f>'SO 02 - Oprava železniční...'!J30</f>
        <v>0</v>
      </c>
      <c r="AH96" s="264"/>
      <c r="AI96" s="264"/>
      <c r="AJ96" s="264"/>
      <c r="AK96" s="264"/>
      <c r="AL96" s="264"/>
      <c r="AM96" s="264"/>
      <c r="AN96" s="263">
        <f>SUM(AG96,AT96)</f>
        <v>0</v>
      </c>
      <c r="AO96" s="264"/>
      <c r="AP96" s="264"/>
      <c r="AQ96" s="96" t="s">
        <v>84</v>
      </c>
      <c r="AR96" s="97"/>
      <c r="AS96" s="98">
        <v>0</v>
      </c>
      <c r="AT96" s="99">
        <f>ROUND(SUM(AV96:AW96),2)</f>
        <v>0</v>
      </c>
      <c r="AU96" s="100">
        <f>'SO 02 - Oprava železniční...'!P119</f>
        <v>0</v>
      </c>
      <c r="AV96" s="99">
        <f>'SO 02 - Oprava železniční...'!J33</f>
        <v>0</v>
      </c>
      <c r="AW96" s="99">
        <f>'SO 02 - Oprava železniční...'!J34</f>
        <v>0</v>
      </c>
      <c r="AX96" s="99">
        <f>'SO 02 - Oprava železniční...'!J35</f>
        <v>0</v>
      </c>
      <c r="AY96" s="99">
        <f>'SO 02 - Oprava železniční...'!J36</f>
        <v>0</v>
      </c>
      <c r="AZ96" s="99">
        <f>'SO 02 - Oprava železniční...'!F33</f>
        <v>0</v>
      </c>
      <c r="BA96" s="99">
        <f>'SO 02 - Oprava železniční...'!F34</f>
        <v>0</v>
      </c>
      <c r="BB96" s="99">
        <f>'SO 02 - Oprava železniční...'!F35</f>
        <v>0</v>
      </c>
      <c r="BC96" s="99">
        <f>'SO 02 - Oprava železniční...'!F36</f>
        <v>0</v>
      </c>
      <c r="BD96" s="101">
        <f>'SO 02 - Oprava železniční...'!F37</f>
        <v>0</v>
      </c>
      <c r="BT96" s="102" t="s">
        <v>85</v>
      </c>
      <c r="BV96" s="102" t="s">
        <v>79</v>
      </c>
      <c r="BW96" s="102" t="s">
        <v>90</v>
      </c>
      <c r="BX96" s="102" t="s">
        <v>5</v>
      </c>
      <c r="CL96" s="102" t="s">
        <v>1</v>
      </c>
      <c r="CM96" s="102" t="s">
        <v>87</v>
      </c>
    </row>
    <row r="97" spans="1:91" s="7" customFormat="1" ht="24.75" customHeight="1">
      <c r="A97" s="92" t="s">
        <v>81</v>
      </c>
      <c r="B97" s="93"/>
      <c r="C97" s="94"/>
      <c r="D97" s="265" t="s">
        <v>91</v>
      </c>
      <c r="E97" s="265"/>
      <c r="F97" s="265"/>
      <c r="G97" s="265"/>
      <c r="H97" s="265"/>
      <c r="I97" s="95"/>
      <c r="J97" s="265" t="s">
        <v>92</v>
      </c>
      <c r="K97" s="265"/>
      <c r="L97" s="265"/>
      <c r="M97" s="265"/>
      <c r="N97" s="265"/>
      <c r="O97" s="265"/>
      <c r="P97" s="265"/>
      <c r="Q97" s="265"/>
      <c r="R97" s="265"/>
      <c r="S97" s="265"/>
      <c r="T97" s="265"/>
      <c r="U97" s="265"/>
      <c r="V97" s="265"/>
      <c r="W97" s="265"/>
      <c r="X97" s="265"/>
      <c r="Y97" s="265"/>
      <c r="Z97" s="265"/>
      <c r="AA97" s="265"/>
      <c r="AB97" s="265"/>
      <c r="AC97" s="265"/>
      <c r="AD97" s="265"/>
      <c r="AE97" s="265"/>
      <c r="AF97" s="265"/>
      <c r="AG97" s="263">
        <f>'SO 03 - Oprava železniční...'!J30</f>
        <v>0</v>
      </c>
      <c r="AH97" s="264"/>
      <c r="AI97" s="264"/>
      <c r="AJ97" s="264"/>
      <c r="AK97" s="264"/>
      <c r="AL97" s="264"/>
      <c r="AM97" s="264"/>
      <c r="AN97" s="263">
        <f>SUM(AG97,AT97)</f>
        <v>0</v>
      </c>
      <c r="AO97" s="264"/>
      <c r="AP97" s="264"/>
      <c r="AQ97" s="96" t="s">
        <v>84</v>
      </c>
      <c r="AR97" s="97"/>
      <c r="AS97" s="98">
        <v>0</v>
      </c>
      <c r="AT97" s="99">
        <f>ROUND(SUM(AV97:AW97),2)</f>
        <v>0</v>
      </c>
      <c r="AU97" s="100">
        <f>'SO 03 - Oprava železniční...'!P119</f>
        <v>0</v>
      </c>
      <c r="AV97" s="99">
        <f>'SO 03 - Oprava železniční...'!J33</f>
        <v>0</v>
      </c>
      <c r="AW97" s="99">
        <f>'SO 03 - Oprava železniční...'!J34</f>
        <v>0</v>
      </c>
      <c r="AX97" s="99">
        <f>'SO 03 - Oprava železniční...'!J35</f>
        <v>0</v>
      </c>
      <c r="AY97" s="99">
        <f>'SO 03 - Oprava železniční...'!J36</f>
        <v>0</v>
      </c>
      <c r="AZ97" s="99">
        <f>'SO 03 - Oprava železniční...'!F33</f>
        <v>0</v>
      </c>
      <c r="BA97" s="99">
        <f>'SO 03 - Oprava železniční...'!F34</f>
        <v>0</v>
      </c>
      <c r="BB97" s="99">
        <f>'SO 03 - Oprava železniční...'!F35</f>
        <v>0</v>
      </c>
      <c r="BC97" s="99">
        <f>'SO 03 - Oprava železniční...'!F36</f>
        <v>0</v>
      </c>
      <c r="BD97" s="101">
        <f>'SO 03 - Oprava železniční...'!F37</f>
        <v>0</v>
      </c>
      <c r="BT97" s="102" t="s">
        <v>85</v>
      </c>
      <c r="BV97" s="102" t="s">
        <v>79</v>
      </c>
      <c r="BW97" s="102" t="s">
        <v>93</v>
      </c>
      <c r="BX97" s="102" t="s">
        <v>5</v>
      </c>
      <c r="CL97" s="102" t="s">
        <v>1</v>
      </c>
      <c r="CM97" s="102" t="s">
        <v>87</v>
      </c>
    </row>
    <row r="98" spans="1:91" s="7" customFormat="1" ht="35.1" customHeight="1">
      <c r="A98" s="92" t="s">
        <v>81</v>
      </c>
      <c r="B98" s="93"/>
      <c r="C98" s="94"/>
      <c r="D98" s="265" t="s">
        <v>94</v>
      </c>
      <c r="E98" s="265"/>
      <c r="F98" s="265"/>
      <c r="G98" s="265"/>
      <c r="H98" s="265"/>
      <c r="I98" s="95"/>
      <c r="J98" s="265" t="s">
        <v>17</v>
      </c>
      <c r="K98" s="265"/>
      <c r="L98" s="265"/>
      <c r="M98" s="265"/>
      <c r="N98" s="265"/>
      <c r="O98" s="265"/>
      <c r="P98" s="265"/>
      <c r="Q98" s="265"/>
      <c r="R98" s="265"/>
      <c r="S98" s="265"/>
      <c r="T98" s="265"/>
      <c r="U98" s="265"/>
      <c r="V98" s="265"/>
      <c r="W98" s="265"/>
      <c r="X98" s="265"/>
      <c r="Y98" s="265"/>
      <c r="Z98" s="265"/>
      <c r="AA98" s="265"/>
      <c r="AB98" s="265"/>
      <c r="AC98" s="265"/>
      <c r="AD98" s="265"/>
      <c r="AE98" s="265"/>
      <c r="AF98" s="265"/>
      <c r="AG98" s="263">
        <f>'VON - Oprava trati v úsek...'!J30</f>
        <v>0</v>
      </c>
      <c r="AH98" s="264"/>
      <c r="AI98" s="264"/>
      <c r="AJ98" s="264"/>
      <c r="AK98" s="264"/>
      <c r="AL98" s="264"/>
      <c r="AM98" s="264"/>
      <c r="AN98" s="263">
        <f>SUM(AG98,AT98)</f>
        <v>0</v>
      </c>
      <c r="AO98" s="264"/>
      <c r="AP98" s="264"/>
      <c r="AQ98" s="96" t="s">
        <v>84</v>
      </c>
      <c r="AR98" s="97"/>
      <c r="AS98" s="103">
        <v>0</v>
      </c>
      <c r="AT98" s="104">
        <f>ROUND(SUM(AV98:AW98),2)</f>
        <v>0</v>
      </c>
      <c r="AU98" s="105">
        <f>'VON - Oprava trati v úsek...'!P117</f>
        <v>0</v>
      </c>
      <c r="AV98" s="104">
        <f>'VON - Oprava trati v úsek...'!J33</f>
        <v>0</v>
      </c>
      <c r="AW98" s="104">
        <f>'VON - Oprava trati v úsek...'!J34</f>
        <v>0</v>
      </c>
      <c r="AX98" s="104">
        <f>'VON - Oprava trati v úsek...'!J35</f>
        <v>0</v>
      </c>
      <c r="AY98" s="104">
        <f>'VON - Oprava trati v úsek...'!J36</f>
        <v>0</v>
      </c>
      <c r="AZ98" s="104">
        <f>'VON - Oprava trati v úsek...'!F33</f>
        <v>0</v>
      </c>
      <c r="BA98" s="104">
        <f>'VON - Oprava trati v úsek...'!F34</f>
        <v>0</v>
      </c>
      <c r="BB98" s="104">
        <f>'VON - Oprava trati v úsek...'!F35</f>
        <v>0</v>
      </c>
      <c r="BC98" s="104">
        <f>'VON - Oprava trati v úsek...'!F36</f>
        <v>0</v>
      </c>
      <c r="BD98" s="106">
        <f>'VON - Oprava trati v úsek...'!F37</f>
        <v>0</v>
      </c>
      <c r="BT98" s="102" t="s">
        <v>85</v>
      </c>
      <c r="BV98" s="102" t="s">
        <v>79</v>
      </c>
      <c r="BW98" s="102" t="s">
        <v>95</v>
      </c>
      <c r="BX98" s="102" t="s">
        <v>5</v>
      </c>
      <c r="CL98" s="102" t="s">
        <v>1</v>
      </c>
      <c r="CM98" s="102" t="s">
        <v>87</v>
      </c>
    </row>
    <row r="99" spans="1:91" s="2" customFormat="1" ht="30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sheetProtection algorithmName="SHA-512" hashValue="wyW3ntxw9ykiEf5N9v46GnI92uMnsrcLVC3ADSoDxOj+DvHWnTVpbr2Fxb48Az6RVluv7D5dZnX2INW+AFrayQ==" saltValue="ZmCceBtL4gpv9I8aVBLi/0aYKCEhJufqR/y5gUOSpJOnZdqEq00QvNQ5/eJ7gx1hOWr+17oa8Fd01z8563tA2A==" spinCount="100000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1 - Oprava traťové ko...'!C2" display="/"/>
    <hyperlink ref="A96" location="'SO 02 - Oprava železniční...'!C2" display="/"/>
    <hyperlink ref="A97" location="'SO 03 - Oprava železniční...'!C2" display="/"/>
    <hyperlink ref="A98" location="'VON - Oprava trati v úsek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6" t="s">
        <v>86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7" t="str">
        <f>'Rekapitulace stavby'!K6</f>
        <v>Oprava trati v úseku Třemešná ve Slezsku - Jindřichov ve Slezsku st.hr.</v>
      </c>
      <c r="F7" s="288"/>
      <c r="G7" s="288"/>
      <c r="H7" s="288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9" t="s">
        <v>98</v>
      </c>
      <c r="F9" s="290"/>
      <c r="G9" s="290"/>
      <c r="H9" s="290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5. 8. 2020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1" t="str">
        <f>'Rekapitulace stavby'!E14</f>
        <v>Vyplň údaj</v>
      </c>
      <c r="F18" s="292"/>
      <c r="G18" s="292"/>
      <c r="H18" s="292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3" t="s">
        <v>1</v>
      </c>
      <c r="F27" s="293"/>
      <c r="G27" s="293"/>
      <c r="H27" s="293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ROUND((SUM(BE119:BE206)),  2)</f>
        <v>0</v>
      </c>
      <c r="G33" s="33"/>
      <c r="H33" s="33"/>
      <c r="I33" s="123">
        <v>0.21</v>
      </c>
      <c r="J33" s="122">
        <f>ROUND(((SUM(BE119:BE206))*I33),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ROUND((SUM(BF119:BF206)),  2)</f>
        <v>0</v>
      </c>
      <c r="G34" s="33"/>
      <c r="H34" s="33"/>
      <c r="I34" s="123">
        <v>0.15</v>
      </c>
      <c r="J34" s="122">
        <f>ROUND(((SUM(BF119:BF206))*I34),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ROUND((SUM(BG119:BG206)),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ROUND((SUM(BH119:BH206)),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ROUND((SUM(BI119:BI206)),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5" t="str">
        <f>E7</f>
        <v>Oprava trati v úseku Třemešná ve Slezsku - Jindřichov ve Slezsku st.hr.</v>
      </c>
      <c r="F85" s="286"/>
      <c r="G85" s="286"/>
      <c r="H85" s="28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3" t="str">
        <f>E9</f>
        <v>SO 01 - Oprava traťové koleje v úseku 23,350 – 25,694</v>
      </c>
      <c r="F87" s="284"/>
      <c r="G87" s="284"/>
      <c r="H87" s="28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Krnov</v>
      </c>
      <c r="G89" s="35"/>
      <c r="H89" s="35"/>
      <c r="I89" s="28" t="s">
        <v>22</v>
      </c>
      <c r="J89" s="65" t="str">
        <f>IF(J12="","",J12)</f>
        <v>5. 8. 2020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105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106</v>
      </c>
      <c r="E99" s="149"/>
      <c r="F99" s="149"/>
      <c r="G99" s="149"/>
      <c r="H99" s="149"/>
      <c r="I99" s="149"/>
      <c r="J99" s="150">
        <f>J186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107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5" t="str">
        <f>E7</f>
        <v>Oprava trati v úseku Třemešná ve Slezsku - Jindřichov ve Slezsku st.hr.</v>
      </c>
      <c r="F109" s="286"/>
      <c r="G109" s="286"/>
      <c r="H109" s="286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97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73" t="str">
        <f>E9</f>
        <v>SO 01 - Oprava traťové koleje v úseku 23,350 – 25,694</v>
      </c>
      <c r="F111" s="284"/>
      <c r="G111" s="284"/>
      <c r="H111" s="284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Krnov</v>
      </c>
      <c r="G113" s="35"/>
      <c r="H113" s="35"/>
      <c r="I113" s="28" t="s">
        <v>22</v>
      </c>
      <c r="J113" s="65" t="str">
        <f>IF(J12="","",J12)</f>
        <v>5. 8. 2020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108</v>
      </c>
      <c r="D118" s="161" t="s">
        <v>62</v>
      </c>
      <c r="E118" s="161" t="s">
        <v>58</v>
      </c>
      <c r="F118" s="161" t="s">
        <v>59</v>
      </c>
      <c r="G118" s="161" t="s">
        <v>109</v>
      </c>
      <c r="H118" s="161" t="s">
        <v>110</v>
      </c>
      <c r="I118" s="161" t="s">
        <v>111</v>
      </c>
      <c r="J118" s="161" t="s">
        <v>101</v>
      </c>
      <c r="K118" s="162" t="s">
        <v>112</v>
      </c>
      <c r="L118" s="163"/>
      <c r="M118" s="74" t="s">
        <v>1</v>
      </c>
      <c r="N118" s="75" t="s">
        <v>41</v>
      </c>
      <c r="O118" s="75" t="s">
        <v>113</v>
      </c>
      <c r="P118" s="75" t="s">
        <v>114</v>
      </c>
      <c r="Q118" s="75" t="s">
        <v>115</v>
      </c>
      <c r="R118" s="75" t="s">
        <v>116</v>
      </c>
      <c r="S118" s="75" t="s">
        <v>117</v>
      </c>
      <c r="T118" s="76" t="s">
        <v>118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119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P120+P186</f>
        <v>0</v>
      </c>
      <c r="Q119" s="78"/>
      <c r="R119" s="166">
        <f>R120+R186</f>
        <v>3164.2394999999997</v>
      </c>
      <c r="S119" s="78"/>
      <c r="T119" s="167">
        <f>T120+T186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103</v>
      </c>
      <c r="BK119" s="168">
        <f>BK120+BK186</f>
        <v>0</v>
      </c>
    </row>
    <row r="120" spans="1:65" s="12" customFormat="1" ht="25.9" customHeight="1">
      <c r="B120" s="169"/>
      <c r="C120" s="170"/>
      <c r="D120" s="171" t="s">
        <v>76</v>
      </c>
      <c r="E120" s="172" t="s">
        <v>120</v>
      </c>
      <c r="F120" s="172" t="s">
        <v>121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3164.2394999999997</v>
      </c>
      <c r="S120" s="177"/>
      <c r="T120" s="179">
        <f>T121</f>
        <v>0</v>
      </c>
      <c r="AR120" s="180" t="s">
        <v>85</v>
      </c>
      <c r="AT120" s="181" t="s">
        <v>76</v>
      </c>
      <c r="AU120" s="181" t="s">
        <v>77</v>
      </c>
      <c r="AY120" s="180" t="s">
        <v>122</v>
      </c>
      <c r="BK120" s="182">
        <f>BK121</f>
        <v>0</v>
      </c>
    </row>
    <row r="121" spans="1:65" s="12" customFormat="1" ht="22.9" customHeight="1">
      <c r="B121" s="169"/>
      <c r="C121" s="170"/>
      <c r="D121" s="171" t="s">
        <v>76</v>
      </c>
      <c r="E121" s="183" t="s">
        <v>123</v>
      </c>
      <c r="F121" s="183" t="s">
        <v>124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SUM(P122:P185)</f>
        <v>0</v>
      </c>
      <c r="Q121" s="177"/>
      <c r="R121" s="178">
        <f>SUM(R122:R185)</f>
        <v>3164.2394999999997</v>
      </c>
      <c r="S121" s="177"/>
      <c r="T121" s="179">
        <f>SUM(T122:T185)</f>
        <v>0</v>
      </c>
      <c r="AR121" s="180" t="s">
        <v>85</v>
      </c>
      <c r="AT121" s="181" t="s">
        <v>76</v>
      </c>
      <c r="AU121" s="181" t="s">
        <v>85</v>
      </c>
      <c r="AY121" s="180" t="s">
        <v>122</v>
      </c>
      <c r="BK121" s="182">
        <f>SUM(BK122:BK185)</f>
        <v>0</v>
      </c>
    </row>
    <row r="122" spans="1:65" s="2" customFormat="1" ht="24.2" customHeight="1">
      <c r="A122" s="33"/>
      <c r="B122" s="34"/>
      <c r="C122" s="185" t="s">
        <v>85</v>
      </c>
      <c r="D122" s="185" t="s">
        <v>125</v>
      </c>
      <c r="E122" s="186" t="s">
        <v>126</v>
      </c>
      <c r="F122" s="187" t="s">
        <v>127</v>
      </c>
      <c r="G122" s="188" t="s">
        <v>128</v>
      </c>
      <c r="H122" s="189">
        <v>2.3439999999999999</v>
      </c>
      <c r="I122" s="190"/>
      <c r="J122" s="191">
        <f>ROUND(I122*H122,2)</f>
        <v>0</v>
      </c>
      <c r="K122" s="187" t="s">
        <v>129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130</v>
      </c>
      <c r="AT122" s="196" t="s">
        <v>125</v>
      </c>
      <c r="AU122" s="196" t="s">
        <v>87</v>
      </c>
      <c r="AY122" s="16" t="s">
        <v>122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85</v>
      </c>
      <c r="BK122" s="197">
        <f>ROUND(I122*H122,2)</f>
        <v>0</v>
      </c>
      <c r="BL122" s="16" t="s">
        <v>130</v>
      </c>
      <c r="BM122" s="196" t="s">
        <v>131</v>
      </c>
    </row>
    <row r="123" spans="1:65" s="2" customFormat="1" ht="48.75">
      <c r="A123" s="33"/>
      <c r="B123" s="34"/>
      <c r="C123" s="35"/>
      <c r="D123" s="198" t="s">
        <v>132</v>
      </c>
      <c r="E123" s="35"/>
      <c r="F123" s="199" t="s">
        <v>133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132</v>
      </c>
      <c r="AU123" s="16" t="s">
        <v>87</v>
      </c>
    </row>
    <row r="124" spans="1:65" s="2" customFormat="1" ht="24.2" customHeight="1">
      <c r="A124" s="33"/>
      <c r="B124" s="34"/>
      <c r="C124" s="185" t="s">
        <v>87</v>
      </c>
      <c r="D124" s="185" t="s">
        <v>125</v>
      </c>
      <c r="E124" s="186" t="s">
        <v>134</v>
      </c>
      <c r="F124" s="187" t="s">
        <v>135</v>
      </c>
      <c r="G124" s="188" t="s">
        <v>136</v>
      </c>
      <c r="H124" s="189">
        <v>1613.2139999999999</v>
      </c>
      <c r="I124" s="190"/>
      <c r="J124" s="191">
        <f>ROUND(I124*H124,2)</f>
        <v>0</v>
      </c>
      <c r="K124" s="187" t="s">
        <v>129</v>
      </c>
      <c r="L124" s="38"/>
      <c r="M124" s="192" t="s">
        <v>1</v>
      </c>
      <c r="N124" s="193" t="s">
        <v>42</v>
      </c>
      <c r="O124" s="70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6" t="s">
        <v>130</v>
      </c>
      <c r="AT124" s="196" t="s">
        <v>125</v>
      </c>
      <c r="AU124" s="196" t="s">
        <v>87</v>
      </c>
      <c r="AY124" s="16" t="s">
        <v>122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6" t="s">
        <v>85</v>
      </c>
      <c r="BK124" s="197">
        <f>ROUND(I124*H124,2)</f>
        <v>0</v>
      </c>
      <c r="BL124" s="16" t="s">
        <v>130</v>
      </c>
      <c r="BM124" s="196" t="s">
        <v>137</v>
      </c>
    </row>
    <row r="125" spans="1:65" s="2" customFormat="1" ht="19.5">
      <c r="A125" s="33"/>
      <c r="B125" s="34"/>
      <c r="C125" s="35"/>
      <c r="D125" s="198" t="s">
        <v>132</v>
      </c>
      <c r="E125" s="35"/>
      <c r="F125" s="199" t="s">
        <v>138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132</v>
      </c>
      <c r="AU125" s="16" t="s">
        <v>87</v>
      </c>
    </row>
    <row r="126" spans="1:65" s="13" customFormat="1">
      <c r="B126" s="203"/>
      <c r="C126" s="204"/>
      <c r="D126" s="198" t="s">
        <v>139</v>
      </c>
      <c r="E126" s="205" t="s">
        <v>1</v>
      </c>
      <c r="F126" s="206" t="s">
        <v>140</v>
      </c>
      <c r="G126" s="204"/>
      <c r="H126" s="207">
        <v>433.79199999999997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139</v>
      </c>
      <c r="AU126" s="213" t="s">
        <v>87</v>
      </c>
      <c r="AV126" s="13" t="s">
        <v>87</v>
      </c>
      <c r="AW126" s="13" t="s">
        <v>34</v>
      </c>
      <c r="AX126" s="13" t="s">
        <v>77</v>
      </c>
      <c r="AY126" s="213" t="s">
        <v>122</v>
      </c>
    </row>
    <row r="127" spans="1:65" s="13" customFormat="1">
      <c r="B127" s="203"/>
      <c r="C127" s="204"/>
      <c r="D127" s="198" t="s">
        <v>139</v>
      </c>
      <c r="E127" s="205" t="s">
        <v>1</v>
      </c>
      <c r="F127" s="206" t="s">
        <v>141</v>
      </c>
      <c r="G127" s="204"/>
      <c r="H127" s="207">
        <v>208.096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139</v>
      </c>
      <c r="AU127" s="213" t="s">
        <v>87</v>
      </c>
      <c r="AV127" s="13" t="s">
        <v>87</v>
      </c>
      <c r="AW127" s="13" t="s">
        <v>34</v>
      </c>
      <c r="AX127" s="13" t="s">
        <v>77</v>
      </c>
      <c r="AY127" s="213" t="s">
        <v>122</v>
      </c>
    </row>
    <row r="128" spans="1:65" s="13" customFormat="1">
      <c r="B128" s="203"/>
      <c r="C128" s="204"/>
      <c r="D128" s="198" t="s">
        <v>139</v>
      </c>
      <c r="E128" s="205" t="s">
        <v>1</v>
      </c>
      <c r="F128" s="206" t="s">
        <v>142</v>
      </c>
      <c r="G128" s="204"/>
      <c r="H128" s="207">
        <v>95.581000000000003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139</v>
      </c>
      <c r="AU128" s="213" t="s">
        <v>87</v>
      </c>
      <c r="AV128" s="13" t="s">
        <v>87</v>
      </c>
      <c r="AW128" s="13" t="s">
        <v>34</v>
      </c>
      <c r="AX128" s="13" t="s">
        <v>77</v>
      </c>
      <c r="AY128" s="213" t="s">
        <v>122</v>
      </c>
    </row>
    <row r="129" spans="1:65" s="13" customFormat="1">
      <c r="B129" s="203"/>
      <c r="C129" s="204"/>
      <c r="D129" s="198" t="s">
        <v>139</v>
      </c>
      <c r="E129" s="205" t="s">
        <v>1</v>
      </c>
      <c r="F129" s="206" t="s">
        <v>143</v>
      </c>
      <c r="G129" s="204"/>
      <c r="H129" s="207">
        <v>443.959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139</v>
      </c>
      <c r="AU129" s="213" t="s">
        <v>87</v>
      </c>
      <c r="AV129" s="13" t="s">
        <v>87</v>
      </c>
      <c r="AW129" s="13" t="s">
        <v>34</v>
      </c>
      <c r="AX129" s="13" t="s">
        <v>77</v>
      </c>
      <c r="AY129" s="213" t="s">
        <v>122</v>
      </c>
    </row>
    <row r="130" spans="1:65" s="13" customFormat="1">
      <c r="B130" s="203"/>
      <c r="C130" s="204"/>
      <c r="D130" s="198" t="s">
        <v>139</v>
      </c>
      <c r="E130" s="205" t="s">
        <v>1</v>
      </c>
      <c r="F130" s="206" t="s">
        <v>144</v>
      </c>
      <c r="G130" s="204"/>
      <c r="H130" s="207">
        <v>431.786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139</v>
      </c>
      <c r="AU130" s="213" t="s">
        <v>87</v>
      </c>
      <c r="AV130" s="13" t="s">
        <v>87</v>
      </c>
      <c r="AW130" s="13" t="s">
        <v>34</v>
      </c>
      <c r="AX130" s="13" t="s">
        <v>77</v>
      </c>
      <c r="AY130" s="213" t="s">
        <v>122</v>
      </c>
    </row>
    <row r="131" spans="1:65" s="14" customFormat="1">
      <c r="B131" s="214"/>
      <c r="C131" s="215"/>
      <c r="D131" s="198" t="s">
        <v>139</v>
      </c>
      <c r="E131" s="216" t="s">
        <v>1</v>
      </c>
      <c r="F131" s="217" t="s">
        <v>145</v>
      </c>
      <c r="G131" s="215"/>
      <c r="H131" s="218">
        <v>1613.2139999999999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139</v>
      </c>
      <c r="AU131" s="224" t="s">
        <v>87</v>
      </c>
      <c r="AV131" s="14" t="s">
        <v>130</v>
      </c>
      <c r="AW131" s="14" t="s">
        <v>34</v>
      </c>
      <c r="AX131" s="14" t="s">
        <v>85</v>
      </c>
      <c r="AY131" s="224" t="s">
        <v>122</v>
      </c>
    </row>
    <row r="132" spans="1:65" s="2" customFormat="1" ht="24.2" customHeight="1">
      <c r="A132" s="33"/>
      <c r="B132" s="34"/>
      <c r="C132" s="185" t="s">
        <v>146</v>
      </c>
      <c r="D132" s="185" t="s">
        <v>125</v>
      </c>
      <c r="E132" s="186" t="s">
        <v>147</v>
      </c>
      <c r="F132" s="187" t="s">
        <v>148</v>
      </c>
      <c r="G132" s="188" t="s">
        <v>149</v>
      </c>
      <c r="H132" s="189">
        <v>2000</v>
      </c>
      <c r="I132" s="190"/>
      <c r="J132" s="191">
        <f>ROUND(I132*H132,2)</f>
        <v>0</v>
      </c>
      <c r="K132" s="187" t="s">
        <v>129</v>
      </c>
      <c r="L132" s="38"/>
      <c r="M132" s="192" t="s">
        <v>1</v>
      </c>
      <c r="N132" s="193" t="s">
        <v>42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130</v>
      </c>
      <c r="AT132" s="196" t="s">
        <v>125</v>
      </c>
      <c r="AU132" s="196" t="s">
        <v>87</v>
      </c>
      <c r="AY132" s="16" t="s">
        <v>122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85</v>
      </c>
      <c r="BK132" s="197">
        <f>ROUND(I132*H132,2)</f>
        <v>0</v>
      </c>
      <c r="BL132" s="16" t="s">
        <v>130</v>
      </c>
      <c r="BM132" s="196" t="s">
        <v>150</v>
      </c>
    </row>
    <row r="133" spans="1:65" s="2" customFormat="1" ht="19.5">
      <c r="A133" s="33"/>
      <c r="B133" s="34"/>
      <c r="C133" s="35"/>
      <c r="D133" s="198" t="s">
        <v>132</v>
      </c>
      <c r="E133" s="35"/>
      <c r="F133" s="199" t="s">
        <v>151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132</v>
      </c>
      <c r="AU133" s="16" t="s">
        <v>87</v>
      </c>
    </row>
    <row r="134" spans="1:65" s="2" customFormat="1" ht="24.2" customHeight="1">
      <c r="A134" s="33"/>
      <c r="B134" s="34"/>
      <c r="C134" s="185" t="s">
        <v>130</v>
      </c>
      <c r="D134" s="185" t="s">
        <v>125</v>
      </c>
      <c r="E134" s="186" t="s">
        <v>152</v>
      </c>
      <c r="F134" s="187" t="s">
        <v>153</v>
      </c>
      <c r="G134" s="188" t="s">
        <v>136</v>
      </c>
      <c r="H134" s="189">
        <v>500</v>
      </c>
      <c r="I134" s="190"/>
      <c r="J134" s="191">
        <f>ROUND(I134*H134,2)</f>
        <v>0</v>
      </c>
      <c r="K134" s="187" t="s">
        <v>129</v>
      </c>
      <c r="L134" s="38"/>
      <c r="M134" s="192" t="s">
        <v>1</v>
      </c>
      <c r="N134" s="193" t="s">
        <v>42</v>
      </c>
      <c r="O134" s="70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130</v>
      </c>
      <c r="AT134" s="196" t="s">
        <v>125</v>
      </c>
      <c r="AU134" s="196" t="s">
        <v>87</v>
      </c>
      <c r="AY134" s="16" t="s">
        <v>122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85</v>
      </c>
      <c r="BK134" s="197">
        <f>ROUND(I134*H134,2)</f>
        <v>0</v>
      </c>
      <c r="BL134" s="16" t="s">
        <v>130</v>
      </c>
      <c r="BM134" s="196" t="s">
        <v>154</v>
      </c>
    </row>
    <row r="135" spans="1:65" s="2" customFormat="1" ht="29.25">
      <c r="A135" s="33"/>
      <c r="B135" s="34"/>
      <c r="C135" s="35"/>
      <c r="D135" s="198" t="s">
        <v>132</v>
      </c>
      <c r="E135" s="35"/>
      <c r="F135" s="199" t="s">
        <v>155</v>
      </c>
      <c r="G135" s="35"/>
      <c r="H135" s="35"/>
      <c r="I135" s="200"/>
      <c r="J135" s="35"/>
      <c r="K135" s="35"/>
      <c r="L135" s="38"/>
      <c r="M135" s="201"/>
      <c r="N135" s="202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132</v>
      </c>
      <c r="AU135" s="16" t="s">
        <v>87</v>
      </c>
    </row>
    <row r="136" spans="1:65" s="13" customFormat="1">
      <c r="B136" s="203"/>
      <c r="C136" s="204"/>
      <c r="D136" s="198" t="s">
        <v>139</v>
      </c>
      <c r="E136" s="205" t="s">
        <v>1</v>
      </c>
      <c r="F136" s="206" t="s">
        <v>156</v>
      </c>
      <c r="G136" s="204"/>
      <c r="H136" s="207">
        <v>500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139</v>
      </c>
      <c r="AU136" s="213" t="s">
        <v>87</v>
      </c>
      <c r="AV136" s="13" t="s">
        <v>87</v>
      </c>
      <c r="AW136" s="13" t="s">
        <v>34</v>
      </c>
      <c r="AX136" s="13" t="s">
        <v>85</v>
      </c>
      <c r="AY136" s="213" t="s">
        <v>122</v>
      </c>
    </row>
    <row r="137" spans="1:65" s="2" customFormat="1" ht="24.2" customHeight="1">
      <c r="A137" s="33"/>
      <c r="B137" s="34"/>
      <c r="C137" s="185" t="s">
        <v>123</v>
      </c>
      <c r="D137" s="185" t="s">
        <v>125</v>
      </c>
      <c r="E137" s="186" t="s">
        <v>157</v>
      </c>
      <c r="F137" s="187" t="s">
        <v>158</v>
      </c>
      <c r="G137" s="188" t="s">
        <v>159</v>
      </c>
      <c r="H137" s="189">
        <v>28</v>
      </c>
      <c r="I137" s="190"/>
      <c r="J137" s="191">
        <f>ROUND(I137*H137,2)</f>
        <v>0</v>
      </c>
      <c r="K137" s="187" t="s">
        <v>129</v>
      </c>
      <c r="L137" s="38"/>
      <c r="M137" s="192" t="s">
        <v>1</v>
      </c>
      <c r="N137" s="193" t="s">
        <v>42</v>
      </c>
      <c r="O137" s="70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6" t="s">
        <v>130</v>
      </c>
      <c r="AT137" s="196" t="s">
        <v>125</v>
      </c>
      <c r="AU137" s="196" t="s">
        <v>87</v>
      </c>
      <c r="AY137" s="16" t="s">
        <v>122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6" t="s">
        <v>85</v>
      </c>
      <c r="BK137" s="197">
        <f>ROUND(I137*H137,2)</f>
        <v>0</v>
      </c>
      <c r="BL137" s="16" t="s">
        <v>130</v>
      </c>
      <c r="BM137" s="196" t="s">
        <v>160</v>
      </c>
    </row>
    <row r="138" spans="1:65" s="2" customFormat="1" ht="29.25">
      <c r="A138" s="33"/>
      <c r="B138" s="34"/>
      <c r="C138" s="35"/>
      <c r="D138" s="198" t="s">
        <v>132</v>
      </c>
      <c r="E138" s="35"/>
      <c r="F138" s="199" t="s">
        <v>161</v>
      </c>
      <c r="G138" s="35"/>
      <c r="H138" s="35"/>
      <c r="I138" s="200"/>
      <c r="J138" s="35"/>
      <c r="K138" s="35"/>
      <c r="L138" s="38"/>
      <c r="M138" s="201"/>
      <c r="N138" s="20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132</v>
      </c>
      <c r="AU138" s="16" t="s">
        <v>87</v>
      </c>
    </row>
    <row r="139" spans="1:65" s="2" customFormat="1" ht="24.2" customHeight="1">
      <c r="A139" s="33"/>
      <c r="B139" s="34"/>
      <c r="C139" s="185" t="s">
        <v>162</v>
      </c>
      <c r="D139" s="185" t="s">
        <v>125</v>
      </c>
      <c r="E139" s="186" t="s">
        <v>163</v>
      </c>
      <c r="F139" s="187" t="s">
        <v>164</v>
      </c>
      <c r="G139" s="188" t="s">
        <v>165</v>
      </c>
      <c r="H139" s="189">
        <v>80</v>
      </c>
      <c r="I139" s="190"/>
      <c r="J139" s="191">
        <f>ROUND(I139*H139,2)</f>
        <v>0</v>
      </c>
      <c r="K139" s="187" t="s">
        <v>129</v>
      </c>
      <c r="L139" s="38"/>
      <c r="M139" s="192" t="s">
        <v>1</v>
      </c>
      <c r="N139" s="193" t="s">
        <v>42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130</v>
      </c>
      <c r="AT139" s="196" t="s">
        <v>125</v>
      </c>
      <c r="AU139" s="196" t="s">
        <v>87</v>
      </c>
      <c r="AY139" s="16" t="s">
        <v>122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85</v>
      </c>
      <c r="BK139" s="197">
        <f>ROUND(I139*H139,2)</f>
        <v>0</v>
      </c>
      <c r="BL139" s="16" t="s">
        <v>130</v>
      </c>
      <c r="BM139" s="196" t="s">
        <v>166</v>
      </c>
    </row>
    <row r="140" spans="1:65" s="2" customFormat="1" ht="19.5">
      <c r="A140" s="33"/>
      <c r="B140" s="34"/>
      <c r="C140" s="35"/>
      <c r="D140" s="198" t="s">
        <v>132</v>
      </c>
      <c r="E140" s="35"/>
      <c r="F140" s="199" t="s">
        <v>167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132</v>
      </c>
      <c r="AU140" s="16" t="s">
        <v>87</v>
      </c>
    </row>
    <row r="141" spans="1:65" s="2" customFormat="1" ht="24.2" customHeight="1">
      <c r="A141" s="33"/>
      <c r="B141" s="34"/>
      <c r="C141" s="185" t="s">
        <v>168</v>
      </c>
      <c r="D141" s="185" t="s">
        <v>125</v>
      </c>
      <c r="E141" s="186" t="s">
        <v>169</v>
      </c>
      <c r="F141" s="187" t="s">
        <v>170</v>
      </c>
      <c r="G141" s="188" t="s">
        <v>171</v>
      </c>
      <c r="H141" s="189">
        <v>600</v>
      </c>
      <c r="I141" s="190"/>
      <c r="J141" s="191">
        <f>ROUND(I141*H141,2)</f>
        <v>0</v>
      </c>
      <c r="K141" s="187" t="s">
        <v>129</v>
      </c>
      <c r="L141" s="38"/>
      <c r="M141" s="192" t="s">
        <v>1</v>
      </c>
      <c r="N141" s="193" t="s">
        <v>42</v>
      </c>
      <c r="O141" s="70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130</v>
      </c>
      <c r="AT141" s="196" t="s">
        <v>125</v>
      </c>
      <c r="AU141" s="196" t="s">
        <v>87</v>
      </c>
      <c r="AY141" s="16" t="s">
        <v>122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85</v>
      </c>
      <c r="BK141" s="197">
        <f>ROUND(I141*H141,2)</f>
        <v>0</v>
      </c>
      <c r="BL141" s="16" t="s">
        <v>130</v>
      </c>
      <c r="BM141" s="196" t="s">
        <v>172</v>
      </c>
    </row>
    <row r="142" spans="1:65" s="2" customFormat="1" ht="29.25">
      <c r="A142" s="33"/>
      <c r="B142" s="34"/>
      <c r="C142" s="35"/>
      <c r="D142" s="198" t="s">
        <v>132</v>
      </c>
      <c r="E142" s="35"/>
      <c r="F142" s="199" t="s">
        <v>173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132</v>
      </c>
      <c r="AU142" s="16" t="s">
        <v>87</v>
      </c>
    </row>
    <row r="143" spans="1:65" s="2" customFormat="1" ht="24.2" customHeight="1">
      <c r="A143" s="33"/>
      <c r="B143" s="34"/>
      <c r="C143" s="185" t="s">
        <v>174</v>
      </c>
      <c r="D143" s="185" t="s">
        <v>125</v>
      </c>
      <c r="E143" s="186" t="s">
        <v>175</v>
      </c>
      <c r="F143" s="187" t="s">
        <v>176</v>
      </c>
      <c r="G143" s="188" t="s">
        <v>177</v>
      </c>
      <c r="H143" s="189">
        <v>896</v>
      </c>
      <c r="I143" s="190"/>
      <c r="J143" s="191">
        <f>ROUND(I143*H143,2)</f>
        <v>0</v>
      </c>
      <c r="K143" s="187" t="s">
        <v>129</v>
      </c>
      <c r="L143" s="38"/>
      <c r="M143" s="192" t="s">
        <v>1</v>
      </c>
      <c r="N143" s="193" t="s">
        <v>42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130</v>
      </c>
      <c r="AT143" s="196" t="s">
        <v>125</v>
      </c>
      <c r="AU143" s="196" t="s">
        <v>87</v>
      </c>
      <c r="AY143" s="16" t="s">
        <v>122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85</v>
      </c>
      <c r="BK143" s="197">
        <f>ROUND(I143*H143,2)</f>
        <v>0</v>
      </c>
      <c r="BL143" s="16" t="s">
        <v>130</v>
      </c>
      <c r="BM143" s="196" t="s">
        <v>178</v>
      </c>
    </row>
    <row r="144" spans="1:65" s="2" customFormat="1" ht="29.25">
      <c r="A144" s="33"/>
      <c r="B144" s="34"/>
      <c r="C144" s="35"/>
      <c r="D144" s="198" t="s">
        <v>132</v>
      </c>
      <c r="E144" s="35"/>
      <c r="F144" s="199" t="s">
        <v>179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132</v>
      </c>
      <c r="AU144" s="16" t="s">
        <v>87</v>
      </c>
    </row>
    <row r="145" spans="1:65" s="2" customFormat="1" ht="24.2" customHeight="1">
      <c r="A145" s="33"/>
      <c r="B145" s="34"/>
      <c r="C145" s="185" t="s">
        <v>180</v>
      </c>
      <c r="D145" s="185" t="s">
        <v>125</v>
      </c>
      <c r="E145" s="186" t="s">
        <v>181</v>
      </c>
      <c r="F145" s="187" t="s">
        <v>182</v>
      </c>
      <c r="G145" s="188" t="s">
        <v>165</v>
      </c>
      <c r="H145" s="189">
        <v>26</v>
      </c>
      <c r="I145" s="190"/>
      <c r="J145" s="191">
        <f>ROUND(I145*H145,2)</f>
        <v>0</v>
      </c>
      <c r="K145" s="187" t="s">
        <v>129</v>
      </c>
      <c r="L145" s="38"/>
      <c r="M145" s="192" t="s">
        <v>1</v>
      </c>
      <c r="N145" s="193" t="s">
        <v>42</v>
      </c>
      <c r="O145" s="70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6" t="s">
        <v>130</v>
      </c>
      <c r="AT145" s="196" t="s">
        <v>125</v>
      </c>
      <c r="AU145" s="196" t="s">
        <v>87</v>
      </c>
      <c r="AY145" s="16" t="s">
        <v>122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6" t="s">
        <v>85</v>
      </c>
      <c r="BK145" s="197">
        <f>ROUND(I145*H145,2)</f>
        <v>0</v>
      </c>
      <c r="BL145" s="16" t="s">
        <v>130</v>
      </c>
      <c r="BM145" s="196" t="s">
        <v>183</v>
      </c>
    </row>
    <row r="146" spans="1:65" s="2" customFormat="1" ht="29.25">
      <c r="A146" s="33"/>
      <c r="B146" s="34"/>
      <c r="C146" s="35"/>
      <c r="D146" s="198" t="s">
        <v>132</v>
      </c>
      <c r="E146" s="35"/>
      <c r="F146" s="199" t="s">
        <v>184</v>
      </c>
      <c r="G146" s="35"/>
      <c r="H146" s="35"/>
      <c r="I146" s="200"/>
      <c r="J146" s="35"/>
      <c r="K146" s="35"/>
      <c r="L146" s="38"/>
      <c r="M146" s="201"/>
      <c r="N146" s="202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132</v>
      </c>
      <c r="AU146" s="16" t="s">
        <v>87</v>
      </c>
    </row>
    <row r="147" spans="1:65" s="2" customFormat="1" ht="24.2" customHeight="1">
      <c r="A147" s="33"/>
      <c r="B147" s="34"/>
      <c r="C147" s="185" t="s">
        <v>185</v>
      </c>
      <c r="D147" s="185" t="s">
        <v>125</v>
      </c>
      <c r="E147" s="186" t="s">
        <v>186</v>
      </c>
      <c r="F147" s="187" t="s">
        <v>187</v>
      </c>
      <c r="G147" s="188" t="s">
        <v>165</v>
      </c>
      <c r="H147" s="189">
        <v>78</v>
      </c>
      <c r="I147" s="190"/>
      <c r="J147" s="191">
        <f>ROUND(I147*H147,2)</f>
        <v>0</v>
      </c>
      <c r="K147" s="187" t="s">
        <v>129</v>
      </c>
      <c r="L147" s="38"/>
      <c r="M147" s="192" t="s">
        <v>1</v>
      </c>
      <c r="N147" s="193" t="s">
        <v>42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130</v>
      </c>
      <c r="AT147" s="196" t="s">
        <v>125</v>
      </c>
      <c r="AU147" s="196" t="s">
        <v>87</v>
      </c>
      <c r="AY147" s="16" t="s">
        <v>122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85</v>
      </c>
      <c r="BK147" s="197">
        <f>ROUND(I147*H147,2)</f>
        <v>0</v>
      </c>
      <c r="BL147" s="16" t="s">
        <v>130</v>
      </c>
      <c r="BM147" s="196" t="s">
        <v>188</v>
      </c>
    </row>
    <row r="148" spans="1:65" s="2" customFormat="1" ht="29.25">
      <c r="A148" s="33"/>
      <c r="B148" s="34"/>
      <c r="C148" s="35"/>
      <c r="D148" s="198" t="s">
        <v>132</v>
      </c>
      <c r="E148" s="35"/>
      <c r="F148" s="199" t="s">
        <v>189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132</v>
      </c>
      <c r="AU148" s="16" t="s">
        <v>87</v>
      </c>
    </row>
    <row r="149" spans="1:65" s="2" customFormat="1" ht="24.2" customHeight="1">
      <c r="A149" s="33"/>
      <c r="B149" s="34"/>
      <c r="C149" s="185" t="s">
        <v>190</v>
      </c>
      <c r="D149" s="185" t="s">
        <v>125</v>
      </c>
      <c r="E149" s="186" t="s">
        <v>191</v>
      </c>
      <c r="F149" s="187" t="s">
        <v>192</v>
      </c>
      <c r="G149" s="188" t="s">
        <v>128</v>
      </c>
      <c r="H149" s="189">
        <v>5.0000000000000001E-3</v>
      </c>
      <c r="I149" s="190"/>
      <c r="J149" s="191">
        <f>ROUND(I149*H149,2)</f>
        <v>0</v>
      </c>
      <c r="K149" s="187" t="s">
        <v>129</v>
      </c>
      <c r="L149" s="38"/>
      <c r="M149" s="192" t="s">
        <v>1</v>
      </c>
      <c r="N149" s="193" t="s">
        <v>42</v>
      </c>
      <c r="O149" s="70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6" t="s">
        <v>130</v>
      </c>
      <c r="AT149" s="196" t="s">
        <v>125</v>
      </c>
      <c r="AU149" s="196" t="s">
        <v>87</v>
      </c>
      <c r="AY149" s="16" t="s">
        <v>122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6" t="s">
        <v>85</v>
      </c>
      <c r="BK149" s="197">
        <f>ROUND(I149*H149,2)</f>
        <v>0</v>
      </c>
      <c r="BL149" s="16" t="s">
        <v>130</v>
      </c>
      <c r="BM149" s="196" t="s">
        <v>193</v>
      </c>
    </row>
    <row r="150" spans="1:65" s="2" customFormat="1" ht="29.25">
      <c r="A150" s="33"/>
      <c r="B150" s="34"/>
      <c r="C150" s="35"/>
      <c r="D150" s="198" t="s">
        <v>132</v>
      </c>
      <c r="E150" s="35"/>
      <c r="F150" s="199" t="s">
        <v>194</v>
      </c>
      <c r="G150" s="35"/>
      <c r="H150" s="35"/>
      <c r="I150" s="200"/>
      <c r="J150" s="35"/>
      <c r="K150" s="35"/>
      <c r="L150" s="38"/>
      <c r="M150" s="201"/>
      <c r="N150" s="202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132</v>
      </c>
      <c r="AU150" s="16" t="s">
        <v>87</v>
      </c>
    </row>
    <row r="151" spans="1:65" s="2" customFormat="1" ht="24.2" customHeight="1">
      <c r="A151" s="33"/>
      <c r="B151" s="34"/>
      <c r="C151" s="185" t="s">
        <v>195</v>
      </c>
      <c r="D151" s="185" t="s">
        <v>125</v>
      </c>
      <c r="E151" s="186" t="s">
        <v>196</v>
      </c>
      <c r="F151" s="187" t="s">
        <v>197</v>
      </c>
      <c r="G151" s="188" t="s">
        <v>165</v>
      </c>
      <c r="H151" s="189">
        <v>2</v>
      </c>
      <c r="I151" s="190"/>
      <c r="J151" s="191">
        <f>ROUND(I151*H151,2)</f>
        <v>0</v>
      </c>
      <c r="K151" s="187" t="s">
        <v>129</v>
      </c>
      <c r="L151" s="38"/>
      <c r="M151" s="192" t="s">
        <v>1</v>
      </c>
      <c r="N151" s="193" t="s">
        <v>42</v>
      </c>
      <c r="O151" s="70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6" t="s">
        <v>130</v>
      </c>
      <c r="AT151" s="196" t="s">
        <v>125</v>
      </c>
      <c r="AU151" s="196" t="s">
        <v>87</v>
      </c>
      <c r="AY151" s="16" t="s">
        <v>122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6" t="s">
        <v>85</v>
      </c>
      <c r="BK151" s="197">
        <f>ROUND(I151*H151,2)</f>
        <v>0</v>
      </c>
      <c r="BL151" s="16" t="s">
        <v>130</v>
      </c>
      <c r="BM151" s="196" t="s">
        <v>198</v>
      </c>
    </row>
    <row r="152" spans="1:65" s="2" customFormat="1" ht="29.25">
      <c r="A152" s="33"/>
      <c r="B152" s="34"/>
      <c r="C152" s="35"/>
      <c r="D152" s="198" t="s">
        <v>132</v>
      </c>
      <c r="E152" s="35"/>
      <c r="F152" s="199" t="s">
        <v>199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132</v>
      </c>
      <c r="AU152" s="16" t="s">
        <v>87</v>
      </c>
    </row>
    <row r="153" spans="1:65" s="2" customFormat="1" ht="24.2" customHeight="1">
      <c r="A153" s="33"/>
      <c r="B153" s="34"/>
      <c r="C153" s="185" t="s">
        <v>200</v>
      </c>
      <c r="D153" s="185" t="s">
        <v>125</v>
      </c>
      <c r="E153" s="186" t="s">
        <v>201</v>
      </c>
      <c r="F153" s="187" t="s">
        <v>202</v>
      </c>
      <c r="G153" s="188" t="s">
        <v>171</v>
      </c>
      <c r="H153" s="189">
        <v>200</v>
      </c>
      <c r="I153" s="190"/>
      <c r="J153" s="191">
        <f>ROUND(I153*H153,2)</f>
        <v>0</v>
      </c>
      <c r="K153" s="187" t="s">
        <v>129</v>
      </c>
      <c r="L153" s="38"/>
      <c r="M153" s="192" t="s">
        <v>1</v>
      </c>
      <c r="N153" s="193" t="s">
        <v>42</v>
      </c>
      <c r="O153" s="70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130</v>
      </c>
      <c r="AT153" s="196" t="s">
        <v>125</v>
      </c>
      <c r="AU153" s="196" t="s">
        <v>87</v>
      </c>
      <c r="AY153" s="16" t="s">
        <v>122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85</v>
      </c>
      <c r="BK153" s="197">
        <f>ROUND(I153*H153,2)</f>
        <v>0</v>
      </c>
      <c r="BL153" s="16" t="s">
        <v>130</v>
      </c>
      <c r="BM153" s="196" t="s">
        <v>203</v>
      </c>
    </row>
    <row r="154" spans="1:65" s="2" customFormat="1" ht="39">
      <c r="A154" s="33"/>
      <c r="B154" s="34"/>
      <c r="C154" s="35"/>
      <c r="D154" s="198" t="s">
        <v>132</v>
      </c>
      <c r="E154" s="35"/>
      <c r="F154" s="199" t="s">
        <v>204</v>
      </c>
      <c r="G154" s="35"/>
      <c r="H154" s="35"/>
      <c r="I154" s="200"/>
      <c r="J154" s="35"/>
      <c r="K154" s="35"/>
      <c r="L154" s="38"/>
      <c r="M154" s="201"/>
      <c r="N154" s="202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132</v>
      </c>
      <c r="AU154" s="16" t="s">
        <v>87</v>
      </c>
    </row>
    <row r="155" spans="1:65" s="2" customFormat="1" ht="24.2" customHeight="1">
      <c r="A155" s="33"/>
      <c r="B155" s="34"/>
      <c r="C155" s="185" t="s">
        <v>205</v>
      </c>
      <c r="D155" s="185" t="s">
        <v>125</v>
      </c>
      <c r="E155" s="186" t="s">
        <v>206</v>
      </c>
      <c r="F155" s="187" t="s">
        <v>207</v>
      </c>
      <c r="G155" s="188" t="s">
        <v>128</v>
      </c>
      <c r="H155" s="189">
        <v>3.794</v>
      </c>
      <c r="I155" s="190"/>
      <c r="J155" s="191">
        <f>ROUND(I155*H155,2)</f>
        <v>0</v>
      </c>
      <c r="K155" s="187" t="s">
        <v>129</v>
      </c>
      <c r="L155" s="38"/>
      <c r="M155" s="192" t="s">
        <v>1</v>
      </c>
      <c r="N155" s="193" t="s">
        <v>42</v>
      </c>
      <c r="O155" s="70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6" t="s">
        <v>130</v>
      </c>
      <c r="AT155" s="196" t="s">
        <v>125</v>
      </c>
      <c r="AU155" s="196" t="s">
        <v>87</v>
      </c>
      <c r="AY155" s="16" t="s">
        <v>122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6" t="s">
        <v>85</v>
      </c>
      <c r="BK155" s="197">
        <f>ROUND(I155*H155,2)</f>
        <v>0</v>
      </c>
      <c r="BL155" s="16" t="s">
        <v>130</v>
      </c>
      <c r="BM155" s="196" t="s">
        <v>208</v>
      </c>
    </row>
    <row r="156" spans="1:65" s="2" customFormat="1" ht="39">
      <c r="A156" s="33"/>
      <c r="B156" s="34"/>
      <c r="C156" s="35"/>
      <c r="D156" s="198" t="s">
        <v>132</v>
      </c>
      <c r="E156" s="35"/>
      <c r="F156" s="199" t="s">
        <v>209</v>
      </c>
      <c r="G156" s="35"/>
      <c r="H156" s="35"/>
      <c r="I156" s="200"/>
      <c r="J156" s="35"/>
      <c r="K156" s="35"/>
      <c r="L156" s="38"/>
      <c r="M156" s="201"/>
      <c r="N156" s="202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132</v>
      </c>
      <c r="AU156" s="16" t="s">
        <v>87</v>
      </c>
    </row>
    <row r="157" spans="1:65" s="2" customFormat="1" ht="24.2" customHeight="1">
      <c r="A157" s="33"/>
      <c r="B157" s="34"/>
      <c r="C157" s="185" t="s">
        <v>8</v>
      </c>
      <c r="D157" s="185" t="s">
        <v>125</v>
      </c>
      <c r="E157" s="186" t="s">
        <v>210</v>
      </c>
      <c r="F157" s="187" t="s">
        <v>211</v>
      </c>
      <c r="G157" s="188" t="s">
        <v>128</v>
      </c>
      <c r="H157" s="189">
        <v>2.3439999999999999</v>
      </c>
      <c r="I157" s="190"/>
      <c r="J157" s="191">
        <f>ROUND(I157*H157,2)</f>
        <v>0</v>
      </c>
      <c r="K157" s="187" t="s">
        <v>129</v>
      </c>
      <c r="L157" s="38"/>
      <c r="M157" s="192" t="s">
        <v>1</v>
      </c>
      <c r="N157" s="193" t="s">
        <v>42</v>
      </c>
      <c r="O157" s="70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6" t="s">
        <v>130</v>
      </c>
      <c r="AT157" s="196" t="s">
        <v>125</v>
      </c>
      <c r="AU157" s="196" t="s">
        <v>87</v>
      </c>
      <c r="AY157" s="16" t="s">
        <v>122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6" t="s">
        <v>85</v>
      </c>
      <c r="BK157" s="197">
        <f>ROUND(I157*H157,2)</f>
        <v>0</v>
      </c>
      <c r="BL157" s="16" t="s">
        <v>130</v>
      </c>
      <c r="BM157" s="196" t="s">
        <v>212</v>
      </c>
    </row>
    <row r="158" spans="1:65" s="2" customFormat="1" ht="39">
      <c r="A158" s="33"/>
      <c r="B158" s="34"/>
      <c r="C158" s="35"/>
      <c r="D158" s="198" t="s">
        <v>132</v>
      </c>
      <c r="E158" s="35"/>
      <c r="F158" s="199" t="s">
        <v>213</v>
      </c>
      <c r="G158" s="35"/>
      <c r="H158" s="35"/>
      <c r="I158" s="200"/>
      <c r="J158" s="35"/>
      <c r="K158" s="35"/>
      <c r="L158" s="38"/>
      <c r="M158" s="201"/>
      <c r="N158" s="202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132</v>
      </c>
      <c r="AU158" s="16" t="s">
        <v>87</v>
      </c>
    </row>
    <row r="159" spans="1:65" s="2" customFormat="1" ht="24.2" customHeight="1">
      <c r="A159" s="33"/>
      <c r="B159" s="34"/>
      <c r="C159" s="185" t="s">
        <v>214</v>
      </c>
      <c r="D159" s="185" t="s">
        <v>125</v>
      </c>
      <c r="E159" s="186" t="s">
        <v>134</v>
      </c>
      <c r="F159" s="187" t="s">
        <v>135</v>
      </c>
      <c r="G159" s="188" t="s">
        <v>136</v>
      </c>
      <c r="H159" s="189">
        <v>245</v>
      </c>
      <c r="I159" s="190"/>
      <c r="J159" s="191">
        <f>ROUND(I159*H159,2)</f>
        <v>0</v>
      </c>
      <c r="K159" s="187" t="s">
        <v>129</v>
      </c>
      <c r="L159" s="38"/>
      <c r="M159" s="192" t="s">
        <v>1</v>
      </c>
      <c r="N159" s="193" t="s">
        <v>42</v>
      </c>
      <c r="O159" s="70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6" t="s">
        <v>130</v>
      </c>
      <c r="AT159" s="196" t="s">
        <v>125</v>
      </c>
      <c r="AU159" s="196" t="s">
        <v>87</v>
      </c>
      <c r="AY159" s="16" t="s">
        <v>122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6" t="s">
        <v>85</v>
      </c>
      <c r="BK159" s="197">
        <f>ROUND(I159*H159,2)</f>
        <v>0</v>
      </c>
      <c r="BL159" s="16" t="s">
        <v>130</v>
      </c>
      <c r="BM159" s="196" t="s">
        <v>215</v>
      </c>
    </row>
    <row r="160" spans="1:65" s="2" customFormat="1" ht="19.5">
      <c r="A160" s="33"/>
      <c r="B160" s="34"/>
      <c r="C160" s="35"/>
      <c r="D160" s="198" t="s">
        <v>132</v>
      </c>
      <c r="E160" s="35"/>
      <c r="F160" s="199" t="s">
        <v>138</v>
      </c>
      <c r="G160" s="35"/>
      <c r="H160" s="35"/>
      <c r="I160" s="200"/>
      <c r="J160" s="35"/>
      <c r="K160" s="35"/>
      <c r="L160" s="38"/>
      <c r="M160" s="201"/>
      <c r="N160" s="202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132</v>
      </c>
      <c r="AU160" s="16" t="s">
        <v>87</v>
      </c>
    </row>
    <row r="161" spans="1:65" s="2" customFormat="1" ht="24.2" customHeight="1">
      <c r="A161" s="33"/>
      <c r="B161" s="34"/>
      <c r="C161" s="185" t="s">
        <v>216</v>
      </c>
      <c r="D161" s="185" t="s">
        <v>125</v>
      </c>
      <c r="E161" s="186" t="s">
        <v>217</v>
      </c>
      <c r="F161" s="187" t="s">
        <v>218</v>
      </c>
      <c r="G161" s="188" t="s">
        <v>128</v>
      </c>
      <c r="H161" s="189">
        <v>3.794</v>
      </c>
      <c r="I161" s="190"/>
      <c r="J161" s="191">
        <f>ROUND(I161*H161,2)</f>
        <v>0</v>
      </c>
      <c r="K161" s="187" t="s">
        <v>129</v>
      </c>
      <c r="L161" s="38"/>
      <c r="M161" s="192" t="s">
        <v>1</v>
      </c>
      <c r="N161" s="193" t="s">
        <v>42</v>
      </c>
      <c r="O161" s="70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6" t="s">
        <v>130</v>
      </c>
      <c r="AT161" s="196" t="s">
        <v>125</v>
      </c>
      <c r="AU161" s="196" t="s">
        <v>87</v>
      </c>
      <c r="AY161" s="16" t="s">
        <v>122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6" t="s">
        <v>85</v>
      </c>
      <c r="BK161" s="197">
        <f>ROUND(I161*H161,2)</f>
        <v>0</v>
      </c>
      <c r="BL161" s="16" t="s">
        <v>130</v>
      </c>
      <c r="BM161" s="196" t="s">
        <v>219</v>
      </c>
    </row>
    <row r="162" spans="1:65" s="2" customFormat="1" ht="19.5">
      <c r="A162" s="33"/>
      <c r="B162" s="34"/>
      <c r="C162" s="35"/>
      <c r="D162" s="198" t="s">
        <v>132</v>
      </c>
      <c r="E162" s="35"/>
      <c r="F162" s="199" t="s">
        <v>220</v>
      </c>
      <c r="G162" s="35"/>
      <c r="H162" s="35"/>
      <c r="I162" s="200"/>
      <c r="J162" s="35"/>
      <c r="K162" s="35"/>
      <c r="L162" s="38"/>
      <c r="M162" s="201"/>
      <c r="N162" s="202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132</v>
      </c>
      <c r="AU162" s="16" t="s">
        <v>87</v>
      </c>
    </row>
    <row r="163" spans="1:65" s="2" customFormat="1" ht="24.2" customHeight="1">
      <c r="A163" s="33"/>
      <c r="B163" s="34"/>
      <c r="C163" s="185" t="s">
        <v>221</v>
      </c>
      <c r="D163" s="185" t="s">
        <v>125</v>
      </c>
      <c r="E163" s="186" t="s">
        <v>222</v>
      </c>
      <c r="F163" s="187" t="s">
        <v>223</v>
      </c>
      <c r="G163" s="188" t="s">
        <v>224</v>
      </c>
      <c r="H163" s="189">
        <v>56</v>
      </c>
      <c r="I163" s="190"/>
      <c r="J163" s="191">
        <f>ROUND(I163*H163,2)</f>
        <v>0</v>
      </c>
      <c r="K163" s="187" t="s">
        <v>129</v>
      </c>
      <c r="L163" s="38"/>
      <c r="M163" s="192" t="s">
        <v>1</v>
      </c>
      <c r="N163" s="193" t="s">
        <v>42</v>
      </c>
      <c r="O163" s="70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130</v>
      </c>
      <c r="AT163" s="196" t="s">
        <v>125</v>
      </c>
      <c r="AU163" s="196" t="s">
        <v>87</v>
      </c>
      <c r="AY163" s="16" t="s">
        <v>122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85</v>
      </c>
      <c r="BK163" s="197">
        <f>ROUND(I163*H163,2)</f>
        <v>0</v>
      </c>
      <c r="BL163" s="16" t="s">
        <v>130</v>
      </c>
      <c r="BM163" s="196" t="s">
        <v>225</v>
      </c>
    </row>
    <row r="164" spans="1:65" s="2" customFormat="1" ht="39">
      <c r="A164" s="33"/>
      <c r="B164" s="34"/>
      <c r="C164" s="35"/>
      <c r="D164" s="198" t="s">
        <v>132</v>
      </c>
      <c r="E164" s="35"/>
      <c r="F164" s="199" t="s">
        <v>226</v>
      </c>
      <c r="G164" s="35"/>
      <c r="H164" s="35"/>
      <c r="I164" s="200"/>
      <c r="J164" s="35"/>
      <c r="K164" s="35"/>
      <c r="L164" s="38"/>
      <c r="M164" s="201"/>
      <c r="N164" s="202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132</v>
      </c>
      <c r="AU164" s="16" t="s">
        <v>87</v>
      </c>
    </row>
    <row r="165" spans="1:65" s="2" customFormat="1" ht="24.2" customHeight="1">
      <c r="A165" s="33"/>
      <c r="B165" s="34"/>
      <c r="C165" s="185" t="s">
        <v>227</v>
      </c>
      <c r="D165" s="185" t="s">
        <v>125</v>
      </c>
      <c r="E165" s="186" t="s">
        <v>228</v>
      </c>
      <c r="F165" s="187" t="s">
        <v>229</v>
      </c>
      <c r="G165" s="188" t="s">
        <v>171</v>
      </c>
      <c r="H165" s="189">
        <v>1050</v>
      </c>
      <c r="I165" s="190"/>
      <c r="J165" s="191">
        <f>ROUND(I165*H165,2)</f>
        <v>0</v>
      </c>
      <c r="K165" s="187" t="s">
        <v>129</v>
      </c>
      <c r="L165" s="38"/>
      <c r="M165" s="192" t="s">
        <v>1</v>
      </c>
      <c r="N165" s="193" t="s">
        <v>42</v>
      </c>
      <c r="O165" s="70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130</v>
      </c>
      <c r="AT165" s="196" t="s">
        <v>125</v>
      </c>
      <c r="AU165" s="196" t="s">
        <v>87</v>
      </c>
      <c r="AY165" s="16" t="s">
        <v>122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85</v>
      </c>
      <c r="BK165" s="197">
        <f>ROUND(I165*H165,2)</f>
        <v>0</v>
      </c>
      <c r="BL165" s="16" t="s">
        <v>130</v>
      </c>
      <c r="BM165" s="196" t="s">
        <v>230</v>
      </c>
    </row>
    <row r="166" spans="1:65" s="2" customFormat="1" ht="29.25">
      <c r="A166" s="33"/>
      <c r="B166" s="34"/>
      <c r="C166" s="35"/>
      <c r="D166" s="198" t="s">
        <v>132</v>
      </c>
      <c r="E166" s="35"/>
      <c r="F166" s="199" t="s">
        <v>231</v>
      </c>
      <c r="G166" s="35"/>
      <c r="H166" s="35"/>
      <c r="I166" s="200"/>
      <c r="J166" s="35"/>
      <c r="K166" s="35"/>
      <c r="L166" s="38"/>
      <c r="M166" s="201"/>
      <c r="N166" s="202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132</v>
      </c>
      <c r="AU166" s="16" t="s">
        <v>87</v>
      </c>
    </row>
    <row r="167" spans="1:65" s="13" customFormat="1">
      <c r="B167" s="203"/>
      <c r="C167" s="204"/>
      <c r="D167" s="198" t="s">
        <v>139</v>
      </c>
      <c r="E167" s="205" t="s">
        <v>1</v>
      </c>
      <c r="F167" s="206" t="s">
        <v>232</v>
      </c>
      <c r="G167" s="204"/>
      <c r="H167" s="207">
        <v>1050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139</v>
      </c>
      <c r="AU167" s="213" t="s">
        <v>87</v>
      </c>
      <c r="AV167" s="13" t="s">
        <v>87</v>
      </c>
      <c r="AW167" s="13" t="s">
        <v>34</v>
      </c>
      <c r="AX167" s="13" t="s">
        <v>85</v>
      </c>
      <c r="AY167" s="213" t="s">
        <v>122</v>
      </c>
    </row>
    <row r="168" spans="1:65" s="2" customFormat="1" ht="24.2" customHeight="1">
      <c r="A168" s="33"/>
      <c r="B168" s="34"/>
      <c r="C168" s="185" t="s">
        <v>233</v>
      </c>
      <c r="D168" s="185" t="s">
        <v>125</v>
      </c>
      <c r="E168" s="186" t="s">
        <v>234</v>
      </c>
      <c r="F168" s="187" t="s">
        <v>235</v>
      </c>
      <c r="G168" s="188" t="s">
        <v>171</v>
      </c>
      <c r="H168" s="189">
        <v>1050</v>
      </c>
      <c r="I168" s="190"/>
      <c r="J168" s="191">
        <f>ROUND(I168*H168,2)</f>
        <v>0</v>
      </c>
      <c r="K168" s="187" t="s">
        <v>129</v>
      </c>
      <c r="L168" s="38"/>
      <c r="M168" s="192" t="s">
        <v>1</v>
      </c>
      <c r="N168" s="193" t="s">
        <v>42</v>
      </c>
      <c r="O168" s="70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130</v>
      </c>
      <c r="AT168" s="196" t="s">
        <v>125</v>
      </c>
      <c r="AU168" s="196" t="s">
        <v>87</v>
      </c>
      <c r="AY168" s="16" t="s">
        <v>122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6" t="s">
        <v>85</v>
      </c>
      <c r="BK168" s="197">
        <f>ROUND(I168*H168,2)</f>
        <v>0</v>
      </c>
      <c r="BL168" s="16" t="s">
        <v>130</v>
      </c>
      <c r="BM168" s="196" t="s">
        <v>236</v>
      </c>
    </row>
    <row r="169" spans="1:65" s="2" customFormat="1" ht="29.25">
      <c r="A169" s="33"/>
      <c r="B169" s="34"/>
      <c r="C169" s="35"/>
      <c r="D169" s="198" t="s">
        <v>132</v>
      </c>
      <c r="E169" s="35"/>
      <c r="F169" s="199" t="s">
        <v>237</v>
      </c>
      <c r="G169" s="35"/>
      <c r="H169" s="35"/>
      <c r="I169" s="200"/>
      <c r="J169" s="35"/>
      <c r="K169" s="35"/>
      <c r="L169" s="38"/>
      <c r="M169" s="201"/>
      <c r="N169" s="202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132</v>
      </c>
      <c r="AU169" s="16" t="s">
        <v>87</v>
      </c>
    </row>
    <row r="170" spans="1:65" s="13" customFormat="1">
      <c r="B170" s="203"/>
      <c r="C170" s="204"/>
      <c r="D170" s="198" t="s">
        <v>139</v>
      </c>
      <c r="E170" s="205" t="s">
        <v>1</v>
      </c>
      <c r="F170" s="206" t="s">
        <v>232</v>
      </c>
      <c r="G170" s="204"/>
      <c r="H170" s="207">
        <v>1050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139</v>
      </c>
      <c r="AU170" s="213" t="s">
        <v>87</v>
      </c>
      <c r="AV170" s="13" t="s">
        <v>87</v>
      </c>
      <c r="AW170" s="13" t="s">
        <v>34</v>
      </c>
      <c r="AX170" s="13" t="s">
        <v>85</v>
      </c>
      <c r="AY170" s="213" t="s">
        <v>122</v>
      </c>
    </row>
    <row r="171" spans="1:65" s="2" customFormat="1" ht="24.2" customHeight="1">
      <c r="A171" s="33"/>
      <c r="B171" s="34"/>
      <c r="C171" s="185" t="s">
        <v>7</v>
      </c>
      <c r="D171" s="185" t="s">
        <v>125</v>
      </c>
      <c r="E171" s="186" t="s">
        <v>238</v>
      </c>
      <c r="F171" s="187" t="s">
        <v>239</v>
      </c>
      <c r="G171" s="188" t="s">
        <v>224</v>
      </c>
      <c r="H171" s="189">
        <v>4</v>
      </c>
      <c r="I171" s="190"/>
      <c r="J171" s="191">
        <f>ROUND(I171*H171,2)</f>
        <v>0</v>
      </c>
      <c r="K171" s="187" t="s">
        <v>129</v>
      </c>
      <c r="L171" s="38"/>
      <c r="M171" s="192" t="s">
        <v>1</v>
      </c>
      <c r="N171" s="193" t="s">
        <v>42</v>
      </c>
      <c r="O171" s="70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6" t="s">
        <v>130</v>
      </c>
      <c r="AT171" s="196" t="s">
        <v>125</v>
      </c>
      <c r="AU171" s="196" t="s">
        <v>87</v>
      </c>
      <c r="AY171" s="16" t="s">
        <v>122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6" t="s">
        <v>85</v>
      </c>
      <c r="BK171" s="197">
        <f>ROUND(I171*H171,2)</f>
        <v>0</v>
      </c>
      <c r="BL171" s="16" t="s">
        <v>130</v>
      </c>
      <c r="BM171" s="196" t="s">
        <v>240</v>
      </c>
    </row>
    <row r="172" spans="1:65" s="2" customFormat="1" ht="29.25">
      <c r="A172" s="33"/>
      <c r="B172" s="34"/>
      <c r="C172" s="35"/>
      <c r="D172" s="198" t="s">
        <v>132</v>
      </c>
      <c r="E172" s="35"/>
      <c r="F172" s="199" t="s">
        <v>241</v>
      </c>
      <c r="G172" s="35"/>
      <c r="H172" s="35"/>
      <c r="I172" s="200"/>
      <c r="J172" s="35"/>
      <c r="K172" s="35"/>
      <c r="L172" s="38"/>
      <c r="M172" s="201"/>
      <c r="N172" s="202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132</v>
      </c>
      <c r="AU172" s="16" t="s">
        <v>87</v>
      </c>
    </row>
    <row r="173" spans="1:65" s="2" customFormat="1" ht="24.2" customHeight="1">
      <c r="A173" s="33"/>
      <c r="B173" s="34"/>
      <c r="C173" s="225" t="s">
        <v>242</v>
      </c>
      <c r="D173" s="225" t="s">
        <v>243</v>
      </c>
      <c r="E173" s="226" t="s">
        <v>244</v>
      </c>
      <c r="F173" s="227" t="s">
        <v>245</v>
      </c>
      <c r="G173" s="228" t="s">
        <v>246</v>
      </c>
      <c r="H173" s="229">
        <v>3158.9639999999999</v>
      </c>
      <c r="I173" s="230"/>
      <c r="J173" s="231">
        <f>ROUND(I173*H173,2)</f>
        <v>0</v>
      </c>
      <c r="K173" s="227" t="s">
        <v>129</v>
      </c>
      <c r="L173" s="232"/>
      <c r="M173" s="233" t="s">
        <v>1</v>
      </c>
      <c r="N173" s="234" t="s">
        <v>42</v>
      </c>
      <c r="O173" s="70"/>
      <c r="P173" s="194">
        <f>O173*H173</f>
        <v>0</v>
      </c>
      <c r="Q173" s="194">
        <v>1</v>
      </c>
      <c r="R173" s="194">
        <f>Q173*H173</f>
        <v>3158.9639999999999</v>
      </c>
      <c r="S173" s="194">
        <v>0</v>
      </c>
      <c r="T173" s="19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174</v>
      </c>
      <c r="AT173" s="196" t="s">
        <v>243</v>
      </c>
      <c r="AU173" s="196" t="s">
        <v>87</v>
      </c>
      <c r="AY173" s="16" t="s">
        <v>122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6" t="s">
        <v>85</v>
      </c>
      <c r="BK173" s="197">
        <f>ROUND(I173*H173,2)</f>
        <v>0</v>
      </c>
      <c r="BL173" s="16" t="s">
        <v>130</v>
      </c>
      <c r="BM173" s="196" t="s">
        <v>247</v>
      </c>
    </row>
    <row r="174" spans="1:65" s="2" customFormat="1">
      <c r="A174" s="33"/>
      <c r="B174" s="34"/>
      <c r="C174" s="35"/>
      <c r="D174" s="198" t="s">
        <v>132</v>
      </c>
      <c r="E174" s="35"/>
      <c r="F174" s="199" t="s">
        <v>245</v>
      </c>
      <c r="G174" s="35"/>
      <c r="H174" s="35"/>
      <c r="I174" s="200"/>
      <c r="J174" s="35"/>
      <c r="K174" s="35"/>
      <c r="L174" s="38"/>
      <c r="M174" s="201"/>
      <c r="N174" s="202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132</v>
      </c>
      <c r="AU174" s="16" t="s">
        <v>87</v>
      </c>
    </row>
    <row r="175" spans="1:65" s="13" customFormat="1">
      <c r="B175" s="203"/>
      <c r="C175" s="204"/>
      <c r="D175" s="198" t="s">
        <v>139</v>
      </c>
      <c r="E175" s="205" t="s">
        <v>1</v>
      </c>
      <c r="F175" s="206" t="s">
        <v>248</v>
      </c>
      <c r="G175" s="204"/>
      <c r="H175" s="207">
        <v>3158.9639999999999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139</v>
      </c>
      <c r="AU175" s="213" t="s">
        <v>87</v>
      </c>
      <c r="AV175" s="13" t="s">
        <v>87</v>
      </c>
      <c r="AW175" s="13" t="s">
        <v>34</v>
      </c>
      <c r="AX175" s="13" t="s">
        <v>85</v>
      </c>
      <c r="AY175" s="213" t="s">
        <v>122</v>
      </c>
    </row>
    <row r="176" spans="1:65" s="2" customFormat="1" ht="24.2" customHeight="1">
      <c r="A176" s="33"/>
      <c r="B176" s="34"/>
      <c r="C176" s="225" t="s">
        <v>249</v>
      </c>
      <c r="D176" s="225" t="s">
        <v>243</v>
      </c>
      <c r="E176" s="226" t="s">
        <v>250</v>
      </c>
      <c r="F176" s="227" t="s">
        <v>251</v>
      </c>
      <c r="G176" s="228" t="s">
        <v>165</v>
      </c>
      <c r="H176" s="229">
        <v>2</v>
      </c>
      <c r="I176" s="230"/>
      <c r="J176" s="231">
        <f>ROUND(I176*H176,2)</f>
        <v>0</v>
      </c>
      <c r="K176" s="227" t="s">
        <v>129</v>
      </c>
      <c r="L176" s="232"/>
      <c r="M176" s="233" t="s">
        <v>1</v>
      </c>
      <c r="N176" s="234" t="s">
        <v>42</v>
      </c>
      <c r="O176" s="70"/>
      <c r="P176" s="194">
        <f>O176*H176</f>
        <v>0</v>
      </c>
      <c r="Q176" s="194">
        <v>1.23475</v>
      </c>
      <c r="R176" s="194">
        <f>Q176*H176</f>
        <v>2.4695</v>
      </c>
      <c r="S176" s="194">
        <v>0</v>
      </c>
      <c r="T176" s="19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6" t="s">
        <v>174</v>
      </c>
      <c r="AT176" s="196" t="s">
        <v>243</v>
      </c>
      <c r="AU176" s="196" t="s">
        <v>87</v>
      </c>
      <c r="AY176" s="16" t="s">
        <v>122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6" t="s">
        <v>85</v>
      </c>
      <c r="BK176" s="197">
        <f>ROUND(I176*H176,2)</f>
        <v>0</v>
      </c>
      <c r="BL176" s="16" t="s">
        <v>130</v>
      </c>
      <c r="BM176" s="196" t="s">
        <v>252</v>
      </c>
    </row>
    <row r="177" spans="1:65" s="2" customFormat="1">
      <c r="A177" s="33"/>
      <c r="B177" s="34"/>
      <c r="C177" s="35"/>
      <c r="D177" s="198" t="s">
        <v>132</v>
      </c>
      <c r="E177" s="35"/>
      <c r="F177" s="199" t="s">
        <v>251</v>
      </c>
      <c r="G177" s="35"/>
      <c r="H177" s="35"/>
      <c r="I177" s="200"/>
      <c r="J177" s="35"/>
      <c r="K177" s="35"/>
      <c r="L177" s="38"/>
      <c r="M177" s="201"/>
      <c r="N177" s="202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132</v>
      </c>
      <c r="AU177" s="16" t="s">
        <v>87</v>
      </c>
    </row>
    <row r="178" spans="1:65" s="2" customFormat="1" ht="24.2" customHeight="1">
      <c r="A178" s="33"/>
      <c r="B178" s="34"/>
      <c r="C178" s="225" t="s">
        <v>253</v>
      </c>
      <c r="D178" s="225" t="s">
        <v>243</v>
      </c>
      <c r="E178" s="226" t="s">
        <v>254</v>
      </c>
      <c r="F178" s="227" t="s">
        <v>255</v>
      </c>
      <c r="G178" s="228" t="s">
        <v>165</v>
      </c>
      <c r="H178" s="229">
        <v>52</v>
      </c>
      <c r="I178" s="230"/>
      <c r="J178" s="231">
        <f>ROUND(I178*H178,2)</f>
        <v>0</v>
      </c>
      <c r="K178" s="227" t="s">
        <v>129</v>
      </c>
      <c r="L178" s="232"/>
      <c r="M178" s="233" t="s">
        <v>1</v>
      </c>
      <c r="N178" s="234" t="s">
        <v>42</v>
      </c>
      <c r="O178" s="70"/>
      <c r="P178" s="194">
        <f>O178*H178</f>
        <v>0</v>
      </c>
      <c r="Q178" s="194">
        <v>7.4200000000000004E-3</v>
      </c>
      <c r="R178" s="194">
        <f>Q178*H178</f>
        <v>0.38584000000000002</v>
      </c>
      <c r="S178" s="194">
        <v>0</v>
      </c>
      <c r="T178" s="195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6" t="s">
        <v>174</v>
      </c>
      <c r="AT178" s="196" t="s">
        <v>243</v>
      </c>
      <c r="AU178" s="196" t="s">
        <v>87</v>
      </c>
      <c r="AY178" s="16" t="s">
        <v>122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6" t="s">
        <v>85</v>
      </c>
      <c r="BK178" s="197">
        <f>ROUND(I178*H178,2)</f>
        <v>0</v>
      </c>
      <c r="BL178" s="16" t="s">
        <v>130</v>
      </c>
      <c r="BM178" s="196" t="s">
        <v>256</v>
      </c>
    </row>
    <row r="179" spans="1:65" s="2" customFormat="1">
      <c r="A179" s="33"/>
      <c r="B179" s="34"/>
      <c r="C179" s="35"/>
      <c r="D179" s="198" t="s">
        <v>132</v>
      </c>
      <c r="E179" s="35"/>
      <c r="F179" s="199" t="s">
        <v>255</v>
      </c>
      <c r="G179" s="35"/>
      <c r="H179" s="35"/>
      <c r="I179" s="200"/>
      <c r="J179" s="35"/>
      <c r="K179" s="35"/>
      <c r="L179" s="38"/>
      <c r="M179" s="201"/>
      <c r="N179" s="202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132</v>
      </c>
      <c r="AU179" s="16" t="s">
        <v>87</v>
      </c>
    </row>
    <row r="180" spans="1:65" s="2" customFormat="1" ht="24.2" customHeight="1">
      <c r="A180" s="33"/>
      <c r="B180" s="34"/>
      <c r="C180" s="225" t="s">
        <v>257</v>
      </c>
      <c r="D180" s="225" t="s">
        <v>243</v>
      </c>
      <c r="E180" s="226" t="s">
        <v>258</v>
      </c>
      <c r="F180" s="227" t="s">
        <v>259</v>
      </c>
      <c r="G180" s="228" t="s">
        <v>165</v>
      </c>
      <c r="H180" s="229">
        <v>1792</v>
      </c>
      <c r="I180" s="230"/>
      <c r="J180" s="231">
        <f>ROUND(I180*H180,2)</f>
        <v>0</v>
      </c>
      <c r="K180" s="227" t="s">
        <v>129</v>
      </c>
      <c r="L180" s="232"/>
      <c r="M180" s="233" t="s">
        <v>1</v>
      </c>
      <c r="N180" s="234" t="s">
        <v>42</v>
      </c>
      <c r="O180" s="70"/>
      <c r="P180" s="194">
        <f>O180*H180</f>
        <v>0</v>
      </c>
      <c r="Q180" s="194">
        <v>1.23E-3</v>
      </c>
      <c r="R180" s="194">
        <f>Q180*H180</f>
        <v>2.2041599999999999</v>
      </c>
      <c r="S180" s="194">
        <v>0</v>
      </c>
      <c r="T180" s="19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6" t="s">
        <v>174</v>
      </c>
      <c r="AT180" s="196" t="s">
        <v>243</v>
      </c>
      <c r="AU180" s="196" t="s">
        <v>87</v>
      </c>
      <c r="AY180" s="16" t="s">
        <v>122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6" t="s">
        <v>85</v>
      </c>
      <c r="BK180" s="197">
        <f>ROUND(I180*H180,2)</f>
        <v>0</v>
      </c>
      <c r="BL180" s="16" t="s">
        <v>130</v>
      </c>
      <c r="BM180" s="196" t="s">
        <v>260</v>
      </c>
    </row>
    <row r="181" spans="1:65" s="2" customFormat="1">
      <c r="A181" s="33"/>
      <c r="B181" s="34"/>
      <c r="C181" s="35"/>
      <c r="D181" s="198" t="s">
        <v>132</v>
      </c>
      <c r="E181" s="35"/>
      <c r="F181" s="199" t="s">
        <v>259</v>
      </c>
      <c r="G181" s="35"/>
      <c r="H181" s="35"/>
      <c r="I181" s="200"/>
      <c r="J181" s="35"/>
      <c r="K181" s="35"/>
      <c r="L181" s="38"/>
      <c r="M181" s="201"/>
      <c r="N181" s="202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132</v>
      </c>
      <c r="AU181" s="16" t="s">
        <v>87</v>
      </c>
    </row>
    <row r="182" spans="1:65" s="2" customFormat="1" ht="24.2" customHeight="1">
      <c r="A182" s="33"/>
      <c r="B182" s="34"/>
      <c r="C182" s="225" t="s">
        <v>261</v>
      </c>
      <c r="D182" s="225" t="s">
        <v>243</v>
      </c>
      <c r="E182" s="226" t="s">
        <v>262</v>
      </c>
      <c r="F182" s="227" t="s">
        <v>263</v>
      </c>
      <c r="G182" s="228" t="s">
        <v>165</v>
      </c>
      <c r="H182" s="229">
        <v>1200</v>
      </c>
      <c r="I182" s="230"/>
      <c r="J182" s="231">
        <f>ROUND(I182*H182,2)</f>
        <v>0</v>
      </c>
      <c r="K182" s="227" t="s">
        <v>129</v>
      </c>
      <c r="L182" s="232"/>
      <c r="M182" s="233" t="s">
        <v>1</v>
      </c>
      <c r="N182" s="234" t="s">
        <v>42</v>
      </c>
      <c r="O182" s="70"/>
      <c r="P182" s="194">
        <f>O182*H182</f>
        <v>0</v>
      </c>
      <c r="Q182" s="194">
        <v>1.8000000000000001E-4</v>
      </c>
      <c r="R182" s="194">
        <f>Q182*H182</f>
        <v>0.21600000000000003</v>
      </c>
      <c r="S182" s="194">
        <v>0</v>
      </c>
      <c r="T182" s="19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6" t="s">
        <v>174</v>
      </c>
      <c r="AT182" s="196" t="s">
        <v>243</v>
      </c>
      <c r="AU182" s="196" t="s">
        <v>87</v>
      </c>
      <c r="AY182" s="16" t="s">
        <v>122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6" t="s">
        <v>85</v>
      </c>
      <c r="BK182" s="197">
        <f>ROUND(I182*H182,2)</f>
        <v>0</v>
      </c>
      <c r="BL182" s="16" t="s">
        <v>130</v>
      </c>
      <c r="BM182" s="196" t="s">
        <v>264</v>
      </c>
    </row>
    <row r="183" spans="1:65" s="2" customFormat="1">
      <c r="A183" s="33"/>
      <c r="B183" s="34"/>
      <c r="C183" s="35"/>
      <c r="D183" s="198" t="s">
        <v>132</v>
      </c>
      <c r="E183" s="35"/>
      <c r="F183" s="199" t="s">
        <v>263</v>
      </c>
      <c r="G183" s="35"/>
      <c r="H183" s="35"/>
      <c r="I183" s="200"/>
      <c r="J183" s="35"/>
      <c r="K183" s="35"/>
      <c r="L183" s="38"/>
      <c r="M183" s="201"/>
      <c r="N183" s="202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132</v>
      </c>
      <c r="AU183" s="16" t="s">
        <v>87</v>
      </c>
    </row>
    <row r="184" spans="1:65" s="2" customFormat="1" ht="24.2" customHeight="1">
      <c r="A184" s="33"/>
      <c r="B184" s="34"/>
      <c r="C184" s="225" t="s">
        <v>265</v>
      </c>
      <c r="D184" s="225" t="s">
        <v>243</v>
      </c>
      <c r="E184" s="226" t="s">
        <v>266</v>
      </c>
      <c r="F184" s="227" t="s">
        <v>267</v>
      </c>
      <c r="G184" s="228" t="s">
        <v>165</v>
      </c>
      <c r="H184" s="229">
        <v>1</v>
      </c>
      <c r="I184" s="230"/>
      <c r="J184" s="231">
        <f>ROUND(I184*H184,2)</f>
        <v>0</v>
      </c>
      <c r="K184" s="227" t="s">
        <v>129</v>
      </c>
      <c r="L184" s="232"/>
      <c r="M184" s="233" t="s">
        <v>1</v>
      </c>
      <c r="N184" s="234" t="s">
        <v>42</v>
      </c>
      <c r="O184" s="70"/>
      <c r="P184" s="194">
        <f>O184*H184</f>
        <v>0</v>
      </c>
      <c r="Q184" s="194">
        <v>0</v>
      </c>
      <c r="R184" s="194">
        <f>Q184*H184</f>
        <v>0</v>
      </c>
      <c r="S184" s="194">
        <v>0</v>
      </c>
      <c r="T184" s="19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6" t="s">
        <v>174</v>
      </c>
      <c r="AT184" s="196" t="s">
        <v>243</v>
      </c>
      <c r="AU184" s="196" t="s">
        <v>87</v>
      </c>
      <c r="AY184" s="16" t="s">
        <v>122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6" t="s">
        <v>85</v>
      </c>
      <c r="BK184" s="197">
        <f>ROUND(I184*H184,2)</f>
        <v>0</v>
      </c>
      <c r="BL184" s="16" t="s">
        <v>130</v>
      </c>
      <c r="BM184" s="196" t="s">
        <v>268</v>
      </c>
    </row>
    <row r="185" spans="1:65" s="2" customFormat="1">
      <c r="A185" s="33"/>
      <c r="B185" s="34"/>
      <c r="C185" s="35"/>
      <c r="D185" s="198" t="s">
        <v>132</v>
      </c>
      <c r="E185" s="35"/>
      <c r="F185" s="199" t="s">
        <v>267</v>
      </c>
      <c r="G185" s="35"/>
      <c r="H185" s="35"/>
      <c r="I185" s="200"/>
      <c r="J185" s="35"/>
      <c r="K185" s="35"/>
      <c r="L185" s="38"/>
      <c r="M185" s="201"/>
      <c r="N185" s="202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132</v>
      </c>
      <c r="AU185" s="16" t="s">
        <v>87</v>
      </c>
    </row>
    <row r="186" spans="1:65" s="12" customFormat="1" ht="25.9" customHeight="1">
      <c r="B186" s="169"/>
      <c r="C186" s="170"/>
      <c r="D186" s="171" t="s">
        <v>76</v>
      </c>
      <c r="E186" s="172" t="s">
        <v>269</v>
      </c>
      <c r="F186" s="172" t="s">
        <v>270</v>
      </c>
      <c r="G186" s="170"/>
      <c r="H186" s="170"/>
      <c r="I186" s="173"/>
      <c r="J186" s="174">
        <f>BK186</f>
        <v>0</v>
      </c>
      <c r="K186" s="170"/>
      <c r="L186" s="175"/>
      <c r="M186" s="176"/>
      <c r="N186" s="177"/>
      <c r="O186" s="177"/>
      <c r="P186" s="178">
        <f>SUM(P187:P206)</f>
        <v>0</v>
      </c>
      <c r="Q186" s="177"/>
      <c r="R186" s="178">
        <f>SUM(R187:R206)</f>
        <v>0</v>
      </c>
      <c r="S186" s="177"/>
      <c r="T186" s="179">
        <f>SUM(T187:T206)</f>
        <v>0</v>
      </c>
      <c r="AR186" s="180" t="s">
        <v>130</v>
      </c>
      <c r="AT186" s="181" t="s">
        <v>76</v>
      </c>
      <c r="AU186" s="181" t="s">
        <v>77</v>
      </c>
      <c r="AY186" s="180" t="s">
        <v>122</v>
      </c>
      <c r="BK186" s="182">
        <f>SUM(BK187:BK206)</f>
        <v>0</v>
      </c>
    </row>
    <row r="187" spans="1:65" s="2" customFormat="1" ht="24.2" customHeight="1">
      <c r="A187" s="33"/>
      <c r="B187" s="34"/>
      <c r="C187" s="185" t="s">
        <v>271</v>
      </c>
      <c r="D187" s="185" t="s">
        <v>125</v>
      </c>
      <c r="E187" s="186" t="s">
        <v>272</v>
      </c>
      <c r="F187" s="187" t="s">
        <v>273</v>
      </c>
      <c r="G187" s="188" t="s">
        <v>246</v>
      </c>
      <c r="H187" s="189">
        <v>0.17599999999999999</v>
      </c>
      <c r="I187" s="190"/>
      <c r="J187" s="191">
        <f>ROUND(I187*H187,2)</f>
        <v>0</v>
      </c>
      <c r="K187" s="187" t="s">
        <v>129</v>
      </c>
      <c r="L187" s="38"/>
      <c r="M187" s="192" t="s">
        <v>1</v>
      </c>
      <c r="N187" s="193" t="s">
        <v>42</v>
      </c>
      <c r="O187" s="70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6" t="s">
        <v>274</v>
      </c>
      <c r="AT187" s="196" t="s">
        <v>125</v>
      </c>
      <c r="AU187" s="196" t="s">
        <v>85</v>
      </c>
      <c r="AY187" s="16" t="s">
        <v>122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6" t="s">
        <v>85</v>
      </c>
      <c r="BK187" s="197">
        <f>ROUND(I187*H187,2)</f>
        <v>0</v>
      </c>
      <c r="BL187" s="16" t="s">
        <v>274</v>
      </c>
      <c r="BM187" s="196" t="s">
        <v>275</v>
      </c>
    </row>
    <row r="188" spans="1:65" s="2" customFormat="1" ht="29.25">
      <c r="A188" s="33"/>
      <c r="B188" s="34"/>
      <c r="C188" s="35"/>
      <c r="D188" s="198" t="s">
        <v>132</v>
      </c>
      <c r="E188" s="35"/>
      <c r="F188" s="199" t="s">
        <v>276</v>
      </c>
      <c r="G188" s="35"/>
      <c r="H188" s="35"/>
      <c r="I188" s="200"/>
      <c r="J188" s="35"/>
      <c r="K188" s="35"/>
      <c r="L188" s="38"/>
      <c r="M188" s="201"/>
      <c r="N188" s="202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132</v>
      </c>
      <c r="AU188" s="16" t="s">
        <v>85</v>
      </c>
    </row>
    <row r="189" spans="1:65" s="2" customFormat="1" ht="37.9" customHeight="1">
      <c r="A189" s="33"/>
      <c r="B189" s="34"/>
      <c r="C189" s="185" t="s">
        <v>277</v>
      </c>
      <c r="D189" s="185" t="s">
        <v>125</v>
      </c>
      <c r="E189" s="186" t="s">
        <v>278</v>
      </c>
      <c r="F189" s="187" t="s">
        <v>279</v>
      </c>
      <c r="G189" s="188" t="s">
        <v>165</v>
      </c>
      <c r="H189" s="189">
        <v>1</v>
      </c>
      <c r="I189" s="190"/>
      <c r="J189" s="191">
        <f>ROUND(I189*H189,2)</f>
        <v>0</v>
      </c>
      <c r="K189" s="187" t="s">
        <v>129</v>
      </c>
      <c r="L189" s="38"/>
      <c r="M189" s="192" t="s">
        <v>1</v>
      </c>
      <c r="N189" s="193" t="s">
        <v>42</v>
      </c>
      <c r="O189" s="70"/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6" t="s">
        <v>274</v>
      </c>
      <c r="AT189" s="196" t="s">
        <v>125</v>
      </c>
      <c r="AU189" s="196" t="s">
        <v>85</v>
      </c>
      <c r="AY189" s="16" t="s">
        <v>122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6" t="s">
        <v>85</v>
      </c>
      <c r="BK189" s="197">
        <f>ROUND(I189*H189,2)</f>
        <v>0</v>
      </c>
      <c r="BL189" s="16" t="s">
        <v>274</v>
      </c>
      <c r="BM189" s="196" t="s">
        <v>280</v>
      </c>
    </row>
    <row r="190" spans="1:65" s="2" customFormat="1" ht="68.25">
      <c r="A190" s="33"/>
      <c r="B190" s="34"/>
      <c r="C190" s="35"/>
      <c r="D190" s="198" t="s">
        <v>132</v>
      </c>
      <c r="E190" s="35"/>
      <c r="F190" s="199" t="s">
        <v>281</v>
      </c>
      <c r="G190" s="35"/>
      <c r="H190" s="35"/>
      <c r="I190" s="200"/>
      <c r="J190" s="35"/>
      <c r="K190" s="35"/>
      <c r="L190" s="38"/>
      <c r="M190" s="201"/>
      <c r="N190" s="202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132</v>
      </c>
      <c r="AU190" s="16" t="s">
        <v>85</v>
      </c>
    </row>
    <row r="191" spans="1:65" s="13" customFormat="1">
      <c r="B191" s="203"/>
      <c r="C191" s="204"/>
      <c r="D191" s="198" t="s">
        <v>139</v>
      </c>
      <c r="E191" s="205" t="s">
        <v>1</v>
      </c>
      <c r="F191" s="206" t="s">
        <v>282</v>
      </c>
      <c r="G191" s="204"/>
      <c r="H191" s="207">
        <v>1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139</v>
      </c>
      <c r="AU191" s="213" t="s">
        <v>85</v>
      </c>
      <c r="AV191" s="13" t="s">
        <v>87</v>
      </c>
      <c r="AW191" s="13" t="s">
        <v>34</v>
      </c>
      <c r="AX191" s="13" t="s">
        <v>85</v>
      </c>
      <c r="AY191" s="213" t="s">
        <v>122</v>
      </c>
    </row>
    <row r="192" spans="1:65" s="2" customFormat="1" ht="24.2" customHeight="1">
      <c r="A192" s="33"/>
      <c r="B192" s="34"/>
      <c r="C192" s="185" t="s">
        <v>283</v>
      </c>
      <c r="D192" s="185" t="s">
        <v>125</v>
      </c>
      <c r="E192" s="186" t="s">
        <v>284</v>
      </c>
      <c r="F192" s="187" t="s">
        <v>285</v>
      </c>
      <c r="G192" s="188" t="s">
        <v>246</v>
      </c>
      <c r="H192" s="189">
        <v>3158.9639999999999</v>
      </c>
      <c r="I192" s="190"/>
      <c r="J192" s="191">
        <f>ROUND(I192*H192,2)</f>
        <v>0</v>
      </c>
      <c r="K192" s="187" t="s">
        <v>129</v>
      </c>
      <c r="L192" s="38"/>
      <c r="M192" s="192" t="s">
        <v>1</v>
      </c>
      <c r="N192" s="193" t="s">
        <v>42</v>
      </c>
      <c r="O192" s="70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6" t="s">
        <v>274</v>
      </c>
      <c r="AT192" s="196" t="s">
        <v>125</v>
      </c>
      <c r="AU192" s="196" t="s">
        <v>85</v>
      </c>
      <c r="AY192" s="16" t="s">
        <v>122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6" t="s">
        <v>85</v>
      </c>
      <c r="BK192" s="197">
        <f>ROUND(I192*H192,2)</f>
        <v>0</v>
      </c>
      <c r="BL192" s="16" t="s">
        <v>274</v>
      </c>
      <c r="BM192" s="196" t="s">
        <v>286</v>
      </c>
    </row>
    <row r="193" spans="1:65" s="2" customFormat="1" ht="68.25">
      <c r="A193" s="33"/>
      <c r="B193" s="34"/>
      <c r="C193" s="35"/>
      <c r="D193" s="198" t="s">
        <v>132</v>
      </c>
      <c r="E193" s="35"/>
      <c r="F193" s="199" t="s">
        <v>287</v>
      </c>
      <c r="G193" s="35"/>
      <c r="H193" s="35"/>
      <c r="I193" s="200"/>
      <c r="J193" s="35"/>
      <c r="K193" s="35"/>
      <c r="L193" s="38"/>
      <c r="M193" s="201"/>
      <c r="N193" s="202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132</v>
      </c>
      <c r="AU193" s="16" t="s">
        <v>85</v>
      </c>
    </row>
    <row r="194" spans="1:65" s="13" customFormat="1">
      <c r="B194" s="203"/>
      <c r="C194" s="204"/>
      <c r="D194" s="198" t="s">
        <v>139</v>
      </c>
      <c r="E194" s="205" t="s">
        <v>1</v>
      </c>
      <c r="F194" s="206" t="s">
        <v>288</v>
      </c>
      <c r="G194" s="204"/>
      <c r="H194" s="207">
        <v>3158.9639999999999</v>
      </c>
      <c r="I194" s="208"/>
      <c r="J194" s="204"/>
      <c r="K194" s="204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139</v>
      </c>
      <c r="AU194" s="213" t="s">
        <v>85</v>
      </c>
      <c r="AV194" s="13" t="s">
        <v>87</v>
      </c>
      <c r="AW194" s="13" t="s">
        <v>34</v>
      </c>
      <c r="AX194" s="13" t="s">
        <v>85</v>
      </c>
      <c r="AY194" s="213" t="s">
        <v>122</v>
      </c>
    </row>
    <row r="195" spans="1:65" s="2" customFormat="1" ht="24.2" customHeight="1">
      <c r="A195" s="33"/>
      <c r="B195" s="34"/>
      <c r="C195" s="185" t="s">
        <v>289</v>
      </c>
      <c r="D195" s="185" t="s">
        <v>125</v>
      </c>
      <c r="E195" s="186" t="s">
        <v>290</v>
      </c>
      <c r="F195" s="187" t="s">
        <v>291</v>
      </c>
      <c r="G195" s="188" t="s">
        <v>246</v>
      </c>
      <c r="H195" s="189">
        <v>2.4700000000000002</v>
      </c>
      <c r="I195" s="190"/>
      <c r="J195" s="191">
        <f>ROUND(I195*H195,2)</f>
        <v>0</v>
      </c>
      <c r="K195" s="187" t="s">
        <v>129</v>
      </c>
      <c r="L195" s="38"/>
      <c r="M195" s="192" t="s">
        <v>1</v>
      </c>
      <c r="N195" s="193" t="s">
        <v>42</v>
      </c>
      <c r="O195" s="70"/>
      <c r="P195" s="194">
        <f>O195*H195</f>
        <v>0</v>
      </c>
      <c r="Q195" s="194">
        <v>0</v>
      </c>
      <c r="R195" s="194">
        <f>Q195*H195</f>
        <v>0</v>
      </c>
      <c r="S195" s="194">
        <v>0</v>
      </c>
      <c r="T195" s="195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6" t="s">
        <v>274</v>
      </c>
      <c r="AT195" s="196" t="s">
        <v>125</v>
      </c>
      <c r="AU195" s="196" t="s">
        <v>85</v>
      </c>
      <c r="AY195" s="16" t="s">
        <v>122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6" t="s">
        <v>85</v>
      </c>
      <c r="BK195" s="197">
        <f>ROUND(I195*H195,2)</f>
        <v>0</v>
      </c>
      <c r="BL195" s="16" t="s">
        <v>274</v>
      </c>
      <c r="BM195" s="196" t="s">
        <v>292</v>
      </c>
    </row>
    <row r="196" spans="1:65" s="2" customFormat="1" ht="68.25">
      <c r="A196" s="33"/>
      <c r="B196" s="34"/>
      <c r="C196" s="35"/>
      <c r="D196" s="198" t="s">
        <v>132</v>
      </c>
      <c r="E196" s="35"/>
      <c r="F196" s="199" t="s">
        <v>293</v>
      </c>
      <c r="G196" s="35"/>
      <c r="H196" s="35"/>
      <c r="I196" s="200"/>
      <c r="J196" s="35"/>
      <c r="K196" s="35"/>
      <c r="L196" s="38"/>
      <c r="M196" s="201"/>
      <c r="N196" s="202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132</v>
      </c>
      <c r="AU196" s="16" t="s">
        <v>85</v>
      </c>
    </row>
    <row r="197" spans="1:65" s="13" customFormat="1">
      <c r="B197" s="203"/>
      <c r="C197" s="204"/>
      <c r="D197" s="198" t="s">
        <v>139</v>
      </c>
      <c r="E197" s="205" t="s">
        <v>1</v>
      </c>
      <c r="F197" s="206" t="s">
        <v>294</v>
      </c>
      <c r="G197" s="204"/>
      <c r="H197" s="207">
        <v>2.4700000000000002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139</v>
      </c>
      <c r="AU197" s="213" t="s">
        <v>85</v>
      </c>
      <c r="AV197" s="13" t="s">
        <v>87</v>
      </c>
      <c r="AW197" s="13" t="s">
        <v>34</v>
      </c>
      <c r="AX197" s="13" t="s">
        <v>85</v>
      </c>
      <c r="AY197" s="213" t="s">
        <v>122</v>
      </c>
    </row>
    <row r="198" spans="1:65" s="2" customFormat="1" ht="24.2" customHeight="1">
      <c r="A198" s="33"/>
      <c r="B198" s="34"/>
      <c r="C198" s="185" t="s">
        <v>295</v>
      </c>
      <c r="D198" s="185" t="s">
        <v>125</v>
      </c>
      <c r="E198" s="186" t="s">
        <v>290</v>
      </c>
      <c r="F198" s="187" t="s">
        <v>291</v>
      </c>
      <c r="G198" s="188" t="s">
        <v>246</v>
      </c>
      <c r="H198" s="189">
        <v>0.89</v>
      </c>
      <c r="I198" s="190"/>
      <c r="J198" s="191">
        <f>ROUND(I198*H198,2)</f>
        <v>0</v>
      </c>
      <c r="K198" s="187" t="s">
        <v>129</v>
      </c>
      <c r="L198" s="38"/>
      <c r="M198" s="192" t="s">
        <v>1</v>
      </c>
      <c r="N198" s="193" t="s">
        <v>42</v>
      </c>
      <c r="O198" s="70"/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6" t="s">
        <v>274</v>
      </c>
      <c r="AT198" s="196" t="s">
        <v>125</v>
      </c>
      <c r="AU198" s="196" t="s">
        <v>85</v>
      </c>
      <c r="AY198" s="16" t="s">
        <v>122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6" t="s">
        <v>85</v>
      </c>
      <c r="BK198" s="197">
        <f>ROUND(I198*H198,2)</f>
        <v>0</v>
      </c>
      <c r="BL198" s="16" t="s">
        <v>274</v>
      </c>
      <c r="BM198" s="196" t="s">
        <v>296</v>
      </c>
    </row>
    <row r="199" spans="1:65" s="2" customFormat="1" ht="68.25">
      <c r="A199" s="33"/>
      <c r="B199" s="34"/>
      <c r="C199" s="35"/>
      <c r="D199" s="198" t="s">
        <v>132</v>
      </c>
      <c r="E199" s="35"/>
      <c r="F199" s="199" t="s">
        <v>293</v>
      </c>
      <c r="G199" s="35"/>
      <c r="H199" s="35"/>
      <c r="I199" s="200"/>
      <c r="J199" s="35"/>
      <c r="K199" s="35"/>
      <c r="L199" s="38"/>
      <c r="M199" s="201"/>
      <c r="N199" s="202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132</v>
      </c>
      <c r="AU199" s="16" t="s">
        <v>85</v>
      </c>
    </row>
    <row r="200" spans="1:65" s="13" customFormat="1">
      <c r="B200" s="203"/>
      <c r="C200" s="204"/>
      <c r="D200" s="198" t="s">
        <v>139</v>
      </c>
      <c r="E200" s="205" t="s">
        <v>1</v>
      </c>
      <c r="F200" s="206" t="s">
        <v>297</v>
      </c>
      <c r="G200" s="204"/>
      <c r="H200" s="207">
        <v>0.89</v>
      </c>
      <c r="I200" s="208"/>
      <c r="J200" s="204"/>
      <c r="K200" s="204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139</v>
      </c>
      <c r="AU200" s="213" t="s">
        <v>85</v>
      </c>
      <c r="AV200" s="13" t="s">
        <v>87</v>
      </c>
      <c r="AW200" s="13" t="s">
        <v>34</v>
      </c>
      <c r="AX200" s="13" t="s">
        <v>85</v>
      </c>
      <c r="AY200" s="213" t="s">
        <v>122</v>
      </c>
    </row>
    <row r="201" spans="1:65" s="2" customFormat="1" ht="37.9" customHeight="1">
      <c r="A201" s="33"/>
      <c r="B201" s="34"/>
      <c r="C201" s="185" t="s">
        <v>298</v>
      </c>
      <c r="D201" s="185" t="s">
        <v>125</v>
      </c>
      <c r="E201" s="186" t="s">
        <v>299</v>
      </c>
      <c r="F201" s="187" t="s">
        <v>300</v>
      </c>
      <c r="G201" s="188" t="s">
        <v>165</v>
      </c>
      <c r="H201" s="189">
        <v>1</v>
      </c>
      <c r="I201" s="190"/>
      <c r="J201" s="191">
        <f>ROUND(I201*H201,2)</f>
        <v>0</v>
      </c>
      <c r="K201" s="187" t="s">
        <v>129</v>
      </c>
      <c r="L201" s="38"/>
      <c r="M201" s="192" t="s">
        <v>1</v>
      </c>
      <c r="N201" s="193" t="s">
        <v>42</v>
      </c>
      <c r="O201" s="70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6" t="s">
        <v>274</v>
      </c>
      <c r="AT201" s="196" t="s">
        <v>125</v>
      </c>
      <c r="AU201" s="196" t="s">
        <v>85</v>
      </c>
      <c r="AY201" s="16" t="s">
        <v>122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6" t="s">
        <v>85</v>
      </c>
      <c r="BK201" s="197">
        <f>ROUND(I201*H201,2)</f>
        <v>0</v>
      </c>
      <c r="BL201" s="16" t="s">
        <v>274</v>
      </c>
      <c r="BM201" s="196" t="s">
        <v>301</v>
      </c>
    </row>
    <row r="202" spans="1:65" s="2" customFormat="1" ht="68.25">
      <c r="A202" s="33"/>
      <c r="B202" s="34"/>
      <c r="C202" s="35"/>
      <c r="D202" s="198" t="s">
        <v>132</v>
      </c>
      <c r="E202" s="35"/>
      <c r="F202" s="199" t="s">
        <v>302</v>
      </c>
      <c r="G202" s="35"/>
      <c r="H202" s="35"/>
      <c r="I202" s="200"/>
      <c r="J202" s="35"/>
      <c r="K202" s="35"/>
      <c r="L202" s="38"/>
      <c r="M202" s="201"/>
      <c r="N202" s="202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132</v>
      </c>
      <c r="AU202" s="16" t="s">
        <v>85</v>
      </c>
    </row>
    <row r="203" spans="1:65" s="13" customFormat="1">
      <c r="B203" s="203"/>
      <c r="C203" s="204"/>
      <c r="D203" s="198" t="s">
        <v>139</v>
      </c>
      <c r="E203" s="205" t="s">
        <v>1</v>
      </c>
      <c r="F203" s="206" t="s">
        <v>303</v>
      </c>
      <c r="G203" s="204"/>
      <c r="H203" s="207">
        <v>1</v>
      </c>
      <c r="I203" s="208"/>
      <c r="J203" s="204"/>
      <c r="K203" s="204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139</v>
      </c>
      <c r="AU203" s="213" t="s">
        <v>85</v>
      </c>
      <c r="AV203" s="13" t="s">
        <v>87</v>
      </c>
      <c r="AW203" s="13" t="s">
        <v>34</v>
      </c>
      <c r="AX203" s="13" t="s">
        <v>85</v>
      </c>
      <c r="AY203" s="213" t="s">
        <v>122</v>
      </c>
    </row>
    <row r="204" spans="1:65" s="2" customFormat="1" ht="24.2" customHeight="1">
      <c r="A204" s="33"/>
      <c r="B204" s="34"/>
      <c r="C204" s="185" t="s">
        <v>304</v>
      </c>
      <c r="D204" s="185" t="s">
        <v>125</v>
      </c>
      <c r="E204" s="186" t="s">
        <v>305</v>
      </c>
      <c r="F204" s="187" t="s">
        <v>306</v>
      </c>
      <c r="G204" s="188" t="s">
        <v>165</v>
      </c>
      <c r="H204" s="189">
        <v>8</v>
      </c>
      <c r="I204" s="190"/>
      <c r="J204" s="191">
        <f>ROUND(I204*H204,2)</f>
        <v>0</v>
      </c>
      <c r="K204" s="187" t="s">
        <v>129</v>
      </c>
      <c r="L204" s="38"/>
      <c r="M204" s="192" t="s">
        <v>1</v>
      </c>
      <c r="N204" s="193" t="s">
        <v>42</v>
      </c>
      <c r="O204" s="70"/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6" t="s">
        <v>274</v>
      </c>
      <c r="AT204" s="196" t="s">
        <v>125</v>
      </c>
      <c r="AU204" s="196" t="s">
        <v>85</v>
      </c>
      <c r="AY204" s="16" t="s">
        <v>122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6" t="s">
        <v>85</v>
      </c>
      <c r="BK204" s="197">
        <f>ROUND(I204*H204,2)</f>
        <v>0</v>
      </c>
      <c r="BL204" s="16" t="s">
        <v>274</v>
      </c>
      <c r="BM204" s="196" t="s">
        <v>307</v>
      </c>
    </row>
    <row r="205" spans="1:65" s="2" customFormat="1" ht="29.25">
      <c r="A205" s="33"/>
      <c r="B205" s="34"/>
      <c r="C205" s="35"/>
      <c r="D205" s="198" t="s">
        <v>132</v>
      </c>
      <c r="E205" s="35"/>
      <c r="F205" s="199" t="s">
        <v>308</v>
      </c>
      <c r="G205" s="35"/>
      <c r="H205" s="35"/>
      <c r="I205" s="200"/>
      <c r="J205" s="35"/>
      <c r="K205" s="35"/>
      <c r="L205" s="38"/>
      <c r="M205" s="201"/>
      <c r="N205" s="202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132</v>
      </c>
      <c r="AU205" s="16" t="s">
        <v>85</v>
      </c>
    </row>
    <row r="206" spans="1:65" s="13" customFormat="1">
      <c r="B206" s="203"/>
      <c r="C206" s="204"/>
      <c r="D206" s="198" t="s">
        <v>139</v>
      </c>
      <c r="E206" s="205" t="s">
        <v>1</v>
      </c>
      <c r="F206" s="206" t="s">
        <v>309</v>
      </c>
      <c r="G206" s="204"/>
      <c r="H206" s="207">
        <v>8</v>
      </c>
      <c r="I206" s="208"/>
      <c r="J206" s="204"/>
      <c r="K206" s="204"/>
      <c r="L206" s="209"/>
      <c r="M206" s="235"/>
      <c r="N206" s="236"/>
      <c r="O206" s="236"/>
      <c r="P206" s="236"/>
      <c r="Q206" s="236"/>
      <c r="R206" s="236"/>
      <c r="S206" s="236"/>
      <c r="T206" s="237"/>
      <c r="AT206" s="213" t="s">
        <v>139</v>
      </c>
      <c r="AU206" s="213" t="s">
        <v>85</v>
      </c>
      <c r="AV206" s="13" t="s">
        <v>87</v>
      </c>
      <c r="AW206" s="13" t="s">
        <v>34</v>
      </c>
      <c r="AX206" s="13" t="s">
        <v>85</v>
      </c>
      <c r="AY206" s="213" t="s">
        <v>122</v>
      </c>
    </row>
    <row r="207" spans="1:65" s="2" customFormat="1" ht="6.95" customHeight="1">
      <c r="A207" s="33"/>
      <c r="B207" s="53"/>
      <c r="C207" s="54"/>
      <c r="D207" s="54"/>
      <c r="E207" s="54"/>
      <c r="F207" s="54"/>
      <c r="G207" s="54"/>
      <c r="H207" s="54"/>
      <c r="I207" s="54"/>
      <c r="J207" s="54"/>
      <c r="K207" s="54"/>
      <c r="L207" s="38"/>
      <c r="M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</row>
  </sheetData>
  <sheetProtection algorithmName="SHA-512" hashValue="FPa8+Z3TGAtrhO3WyjlFJSlyLiSHARsAgv1wjjZHRFUtroJahlPqBN/lLeheGfe1focckoFoMMDFuHtFQK6Qvw==" saltValue="iPxuC1kpQ7XhxuYm8Y1/GP4a/sr7XslKMYWJ4Q6qyTyB+k3fkOtMpYKPYaLT0YXyulxHJ0NyvDK8NKinOiLY+A==" spinCount="100000" sheet="1" objects="1" scenarios="1" formatColumns="0" formatRows="0" autoFilter="0"/>
  <autoFilter ref="C118:K20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6" t="s">
        <v>90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7" t="str">
        <f>'Rekapitulace stavby'!K6</f>
        <v>Oprava trati v úseku Třemešná ve Slezsku - Jindřichov ve Slezsku st.hr.</v>
      </c>
      <c r="F7" s="288"/>
      <c r="G7" s="288"/>
      <c r="H7" s="288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9" t="s">
        <v>310</v>
      </c>
      <c r="F9" s="290"/>
      <c r="G9" s="290"/>
      <c r="H9" s="290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5. 8. 2020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1" t="str">
        <f>'Rekapitulace stavby'!E14</f>
        <v>Vyplň údaj</v>
      </c>
      <c r="F18" s="292"/>
      <c r="G18" s="292"/>
      <c r="H18" s="292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3" t="s">
        <v>1</v>
      </c>
      <c r="F27" s="293"/>
      <c r="G27" s="293"/>
      <c r="H27" s="293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ROUND((SUM(BE119:BE233)),  2)</f>
        <v>0</v>
      </c>
      <c r="G33" s="33"/>
      <c r="H33" s="33"/>
      <c r="I33" s="123">
        <v>0.21</v>
      </c>
      <c r="J33" s="122">
        <f>ROUND(((SUM(BE119:BE233))*I33),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ROUND((SUM(BF119:BF233)),  2)</f>
        <v>0</v>
      </c>
      <c r="G34" s="33"/>
      <c r="H34" s="33"/>
      <c r="I34" s="123">
        <v>0.15</v>
      </c>
      <c r="J34" s="122">
        <f>ROUND(((SUM(BF119:BF233))*I34),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ROUND((SUM(BG119:BG233)),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ROUND((SUM(BH119:BH233)),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ROUND((SUM(BI119:BI233)),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5" t="str">
        <f>E7</f>
        <v>Oprava trati v úseku Třemešná ve Slezsku - Jindřichov ve Slezsku st.hr.</v>
      </c>
      <c r="F85" s="286"/>
      <c r="G85" s="286"/>
      <c r="H85" s="28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3" t="str">
        <f>E9</f>
        <v>SO 02 - Oprava železničního přejezdu P 7804 v km 24,050</v>
      </c>
      <c r="F87" s="284"/>
      <c r="G87" s="284"/>
      <c r="H87" s="28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Krnov</v>
      </c>
      <c r="G89" s="35"/>
      <c r="H89" s="35"/>
      <c r="I89" s="28" t="s">
        <v>22</v>
      </c>
      <c r="J89" s="65" t="str">
        <f>IF(J12="","",J12)</f>
        <v>5. 8. 2020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105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106</v>
      </c>
      <c r="E99" s="149"/>
      <c r="F99" s="149"/>
      <c r="G99" s="149"/>
      <c r="H99" s="149"/>
      <c r="I99" s="149"/>
      <c r="J99" s="150">
        <f>J206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107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5" t="str">
        <f>E7</f>
        <v>Oprava trati v úseku Třemešná ve Slezsku - Jindřichov ve Slezsku st.hr.</v>
      </c>
      <c r="F109" s="286"/>
      <c r="G109" s="286"/>
      <c r="H109" s="286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97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73" t="str">
        <f>E9</f>
        <v>SO 02 - Oprava železničního přejezdu P 7804 v km 24,050</v>
      </c>
      <c r="F111" s="284"/>
      <c r="G111" s="284"/>
      <c r="H111" s="284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Krnov</v>
      </c>
      <c r="G113" s="35"/>
      <c r="H113" s="35"/>
      <c r="I113" s="28" t="s">
        <v>22</v>
      </c>
      <c r="J113" s="65" t="str">
        <f>IF(J12="","",J12)</f>
        <v>5. 8. 2020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108</v>
      </c>
      <c r="D118" s="161" t="s">
        <v>62</v>
      </c>
      <c r="E118" s="161" t="s">
        <v>58</v>
      </c>
      <c r="F118" s="161" t="s">
        <v>59</v>
      </c>
      <c r="G118" s="161" t="s">
        <v>109</v>
      </c>
      <c r="H118" s="161" t="s">
        <v>110</v>
      </c>
      <c r="I118" s="161" t="s">
        <v>111</v>
      </c>
      <c r="J118" s="161" t="s">
        <v>101</v>
      </c>
      <c r="K118" s="162" t="s">
        <v>112</v>
      </c>
      <c r="L118" s="163"/>
      <c r="M118" s="74" t="s">
        <v>1</v>
      </c>
      <c r="N118" s="75" t="s">
        <v>41</v>
      </c>
      <c r="O118" s="75" t="s">
        <v>113</v>
      </c>
      <c r="P118" s="75" t="s">
        <v>114</v>
      </c>
      <c r="Q118" s="75" t="s">
        <v>115</v>
      </c>
      <c r="R118" s="75" t="s">
        <v>116</v>
      </c>
      <c r="S118" s="75" t="s">
        <v>117</v>
      </c>
      <c r="T118" s="76" t="s">
        <v>118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119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P120+P206</f>
        <v>0</v>
      </c>
      <c r="Q119" s="78"/>
      <c r="R119" s="166">
        <f>R120+R206</f>
        <v>69.443907999999993</v>
      </c>
      <c r="S119" s="78"/>
      <c r="T119" s="167">
        <f>T120+T206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103</v>
      </c>
      <c r="BK119" s="168">
        <f>BK120+BK206</f>
        <v>0</v>
      </c>
    </row>
    <row r="120" spans="1:65" s="12" customFormat="1" ht="25.9" customHeight="1">
      <c r="B120" s="169"/>
      <c r="C120" s="170"/>
      <c r="D120" s="171" t="s">
        <v>76</v>
      </c>
      <c r="E120" s="172" t="s">
        <v>120</v>
      </c>
      <c r="F120" s="172" t="s">
        <v>121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69.443907999999993</v>
      </c>
      <c r="S120" s="177"/>
      <c r="T120" s="179">
        <f>T121</f>
        <v>0</v>
      </c>
      <c r="AR120" s="180" t="s">
        <v>85</v>
      </c>
      <c r="AT120" s="181" t="s">
        <v>76</v>
      </c>
      <c r="AU120" s="181" t="s">
        <v>77</v>
      </c>
      <c r="AY120" s="180" t="s">
        <v>122</v>
      </c>
      <c r="BK120" s="182">
        <f>BK121</f>
        <v>0</v>
      </c>
    </row>
    <row r="121" spans="1:65" s="12" customFormat="1" ht="22.9" customHeight="1">
      <c r="B121" s="169"/>
      <c r="C121" s="170"/>
      <c r="D121" s="171" t="s">
        <v>76</v>
      </c>
      <c r="E121" s="183" t="s">
        <v>123</v>
      </c>
      <c r="F121" s="183" t="s">
        <v>124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SUM(P122:P205)</f>
        <v>0</v>
      </c>
      <c r="Q121" s="177"/>
      <c r="R121" s="178">
        <f>SUM(R122:R205)</f>
        <v>69.443907999999993</v>
      </c>
      <c r="S121" s="177"/>
      <c r="T121" s="179">
        <f>SUM(T122:T205)</f>
        <v>0</v>
      </c>
      <c r="AR121" s="180" t="s">
        <v>85</v>
      </c>
      <c r="AT121" s="181" t="s">
        <v>76</v>
      </c>
      <c r="AU121" s="181" t="s">
        <v>85</v>
      </c>
      <c r="AY121" s="180" t="s">
        <v>122</v>
      </c>
      <c r="BK121" s="182">
        <f>SUM(BK122:BK205)</f>
        <v>0</v>
      </c>
    </row>
    <row r="122" spans="1:65" s="2" customFormat="1" ht="24.2" customHeight="1">
      <c r="A122" s="33"/>
      <c r="B122" s="34"/>
      <c r="C122" s="185" t="s">
        <v>85</v>
      </c>
      <c r="D122" s="185" t="s">
        <v>125</v>
      </c>
      <c r="E122" s="186" t="s">
        <v>311</v>
      </c>
      <c r="F122" s="187" t="s">
        <v>312</v>
      </c>
      <c r="G122" s="188" t="s">
        <v>149</v>
      </c>
      <c r="H122" s="189">
        <v>14.56</v>
      </c>
      <c r="I122" s="190"/>
      <c r="J122" s="191">
        <f>ROUND(I122*H122,2)</f>
        <v>0</v>
      </c>
      <c r="K122" s="187" t="s">
        <v>129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130</v>
      </c>
      <c r="AT122" s="196" t="s">
        <v>125</v>
      </c>
      <c r="AU122" s="196" t="s">
        <v>87</v>
      </c>
      <c r="AY122" s="16" t="s">
        <v>122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85</v>
      </c>
      <c r="BK122" s="197">
        <f>ROUND(I122*H122,2)</f>
        <v>0</v>
      </c>
      <c r="BL122" s="16" t="s">
        <v>130</v>
      </c>
      <c r="BM122" s="196" t="s">
        <v>313</v>
      </c>
    </row>
    <row r="123" spans="1:65" s="2" customFormat="1" ht="19.5">
      <c r="A123" s="33"/>
      <c r="B123" s="34"/>
      <c r="C123" s="35"/>
      <c r="D123" s="198" t="s">
        <v>132</v>
      </c>
      <c r="E123" s="35"/>
      <c r="F123" s="199" t="s">
        <v>314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132</v>
      </c>
      <c r="AU123" s="16" t="s">
        <v>87</v>
      </c>
    </row>
    <row r="124" spans="1:65" s="13" customFormat="1">
      <c r="B124" s="203"/>
      <c r="C124" s="204"/>
      <c r="D124" s="198" t="s">
        <v>139</v>
      </c>
      <c r="E124" s="205" t="s">
        <v>1</v>
      </c>
      <c r="F124" s="206" t="s">
        <v>315</v>
      </c>
      <c r="G124" s="204"/>
      <c r="H124" s="207">
        <v>14.56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139</v>
      </c>
      <c r="AU124" s="213" t="s">
        <v>87</v>
      </c>
      <c r="AV124" s="13" t="s">
        <v>87</v>
      </c>
      <c r="AW124" s="13" t="s">
        <v>34</v>
      </c>
      <c r="AX124" s="13" t="s">
        <v>85</v>
      </c>
      <c r="AY124" s="213" t="s">
        <v>122</v>
      </c>
    </row>
    <row r="125" spans="1:65" s="2" customFormat="1" ht="24.2" customHeight="1">
      <c r="A125" s="33"/>
      <c r="B125" s="34"/>
      <c r="C125" s="185" t="s">
        <v>87</v>
      </c>
      <c r="D125" s="185" t="s">
        <v>125</v>
      </c>
      <c r="E125" s="186" t="s">
        <v>316</v>
      </c>
      <c r="F125" s="187" t="s">
        <v>317</v>
      </c>
      <c r="G125" s="188" t="s">
        <v>136</v>
      </c>
      <c r="H125" s="189">
        <v>12.69</v>
      </c>
      <c r="I125" s="190"/>
      <c r="J125" s="191">
        <f>ROUND(I125*H125,2)</f>
        <v>0</v>
      </c>
      <c r="K125" s="187" t="s">
        <v>129</v>
      </c>
      <c r="L125" s="38"/>
      <c r="M125" s="192" t="s">
        <v>1</v>
      </c>
      <c r="N125" s="193" t="s">
        <v>42</v>
      </c>
      <c r="O125" s="70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6" t="s">
        <v>130</v>
      </c>
      <c r="AT125" s="196" t="s">
        <v>125</v>
      </c>
      <c r="AU125" s="196" t="s">
        <v>87</v>
      </c>
      <c r="AY125" s="16" t="s">
        <v>122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6" t="s">
        <v>85</v>
      </c>
      <c r="BK125" s="197">
        <f>ROUND(I125*H125,2)</f>
        <v>0</v>
      </c>
      <c r="BL125" s="16" t="s">
        <v>130</v>
      </c>
      <c r="BM125" s="196" t="s">
        <v>318</v>
      </c>
    </row>
    <row r="126" spans="1:65" s="2" customFormat="1" ht="19.5">
      <c r="A126" s="33"/>
      <c r="B126" s="34"/>
      <c r="C126" s="35"/>
      <c r="D126" s="198" t="s">
        <v>132</v>
      </c>
      <c r="E126" s="35"/>
      <c r="F126" s="199" t="s">
        <v>319</v>
      </c>
      <c r="G126" s="35"/>
      <c r="H126" s="35"/>
      <c r="I126" s="200"/>
      <c r="J126" s="35"/>
      <c r="K126" s="35"/>
      <c r="L126" s="38"/>
      <c r="M126" s="201"/>
      <c r="N126" s="202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132</v>
      </c>
      <c r="AU126" s="16" t="s">
        <v>87</v>
      </c>
    </row>
    <row r="127" spans="1:65" s="13" customFormat="1">
      <c r="B127" s="203"/>
      <c r="C127" s="204"/>
      <c r="D127" s="198" t="s">
        <v>139</v>
      </c>
      <c r="E127" s="205" t="s">
        <v>1</v>
      </c>
      <c r="F127" s="206" t="s">
        <v>320</v>
      </c>
      <c r="G127" s="204"/>
      <c r="H127" s="207">
        <v>12.69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139</v>
      </c>
      <c r="AU127" s="213" t="s">
        <v>87</v>
      </c>
      <c r="AV127" s="13" t="s">
        <v>87</v>
      </c>
      <c r="AW127" s="13" t="s">
        <v>34</v>
      </c>
      <c r="AX127" s="13" t="s">
        <v>85</v>
      </c>
      <c r="AY127" s="213" t="s">
        <v>122</v>
      </c>
    </row>
    <row r="128" spans="1:65" s="2" customFormat="1" ht="24.2" customHeight="1">
      <c r="A128" s="33"/>
      <c r="B128" s="34"/>
      <c r="C128" s="185" t="s">
        <v>146</v>
      </c>
      <c r="D128" s="185" t="s">
        <v>125</v>
      </c>
      <c r="E128" s="186" t="s">
        <v>321</v>
      </c>
      <c r="F128" s="187" t="s">
        <v>322</v>
      </c>
      <c r="G128" s="188" t="s">
        <v>128</v>
      </c>
      <c r="H128" s="189">
        <v>6.0000000000000001E-3</v>
      </c>
      <c r="I128" s="190"/>
      <c r="J128" s="191">
        <f>ROUND(I128*H128,2)</f>
        <v>0</v>
      </c>
      <c r="K128" s="187" t="s">
        <v>129</v>
      </c>
      <c r="L128" s="38"/>
      <c r="M128" s="192" t="s">
        <v>1</v>
      </c>
      <c r="N128" s="193" t="s">
        <v>42</v>
      </c>
      <c r="O128" s="70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130</v>
      </c>
      <c r="AT128" s="196" t="s">
        <v>125</v>
      </c>
      <c r="AU128" s="196" t="s">
        <v>87</v>
      </c>
      <c r="AY128" s="16" t="s">
        <v>122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85</v>
      </c>
      <c r="BK128" s="197">
        <f>ROUND(I128*H128,2)</f>
        <v>0</v>
      </c>
      <c r="BL128" s="16" t="s">
        <v>130</v>
      </c>
      <c r="BM128" s="196" t="s">
        <v>323</v>
      </c>
    </row>
    <row r="129" spans="1:65" s="2" customFormat="1" ht="29.25">
      <c r="A129" s="33"/>
      <c r="B129" s="34"/>
      <c r="C129" s="35"/>
      <c r="D129" s="198" t="s">
        <v>132</v>
      </c>
      <c r="E129" s="35"/>
      <c r="F129" s="199" t="s">
        <v>324</v>
      </c>
      <c r="G129" s="35"/>
      <c r="H129" s="35"/>
      <c r="I129" s="200"/>
      <c r="J129" s="35"/>
      <c r="K129" s="35"/>
      <c r="L129" s="38"/>
      <c r="M129" s="201"/>
      <c r="N129" s="202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132</v>
      </c>
      <c r="AU129" s="16" t="s">
        <v>87</v>
      </c>
    </row>
    <row r="130" spans="1:65" s="2" customFormat="1" ht="24.2" customHeight="1">
      <c r="A130" s="33"/>
      <c r="B130" s="34"/>
      <c r="C130" s="185" t="s">
        <v>130</v>
      </c>
      <c r="D130" s="185" t="s">
        <v>125</v>
      </c>
      <c r="E130" s="186" t="s">
        <v>191</v>
      </c>
      <c r="F130" s="187" t="s">
        <v>192</v>
      </c>
      <c r="G130" s="188" t="s">
        <v>128</v>
      </c>
      <c r="H130" s="189">
        <v>4.0000000000000001E-3</v>
      </c>
      <c r="I130" s="190"/>
      <c r="J130" s="191">
        <f>ROUND(I130*H130,2)</f>
        <v>0</v>
      </c>
      <c r="K130" s="187" t="s">
        <v>129</v>
      </c>
      <c r="L130" s="38"/>
      <c r="M130" s="192" t="s">
        <v>1</v>
      </c>
      <c r="N130" s="193" t="s">
        <v>42</v>
      </c>
      <c r="O130" s="70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6" t="s">
        <v>130</v>
      </c>
      <c r="AT130" s="196" t="s">
        <v>125</v>
      </c>
      <c r="AU130" s="196" t="s">
        <v>87</v>
      </c>
      <c r="AY130" s="16" t="s">
        <v>122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6" t="s">
        <v>85</v>
      </c>
      <c r="BK130" s="197">
        <f>ROUND(I130*H130,2)</f>
        <v>0</v>
      </c>
      <c r="BL130" s="16" t="s">
        <v>130</v>
      </c>
      <c r="BM130" s="196" t="s">
        <v>325</v>
      </c>
    </row>
    <row r="131" spans="1:65" s="2" customFormat="1" ht="29.25">
      <c r="A131" s="33"/>
      <c r="B131" s="34"/>
      <c r="C131" s="35"/>
      <c r="D131" s="198" t="s">
        <v>132</v>
      </c>
      <c r="E131" s="35"/>
      <c r="F131" s="199" t="s">
        <v>194</v>
      </c>
      <c r="G131" s="35"/>
      <c r="H131" s="35"/>
      <c r="I131" s="200"/>
      <c r="J131" s="35"/>
      <c r="K131" s="35"/>
      <c r="L131" s="38"/>
      <c r="M131" s="201"/>
      <c r="N131" s="202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132</v>
      </c>
      <c r="AU131" s="16" t="s">
        <v>87</v>
      </c>
    </row>
    <row r="132" spans="1:65" s="2" customFormat="1" ht="24.2" customHeight="1">
      <c r="A132" s="33"/>
      <c r="B132" s="34"/>
      <c r="C132" s="185" t="s">
        <v>123</v>
      </c>
      <c r="D132" s="185" t="s">
        <v>125</v>
      </c>
      <c r="E132" s="186" t="s">
        <v>326</v>
      </c>
      <c r="F132" s="187" t="s">
        <v>327</v>
      </c>
      <c r="G132" s="188" t="s">
        <v>136</v>
      </c>
      <c r="H132" s="189">
        <v>9.1780000000000008</v>
      </c>
      <c r="I132" s="190"/>
      <c r="J132" s="191">
        <f>ROUND(I132*H132,2)</f>
        <v>0</v>
      </c>
      <c r="K132" s="187" t="s">
        <v>129</v>
      </c>
      <c r="L132" s="38"/>
      <c r="M132" s="192" t="s">
        <v>1</v>
      </c>
      <c r="N132" s="193" t="s">
        <v>42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130</v>
      </c>
      <c r="AT132" s="196" t="s">
        <v>125</v>
      </c>
      <c r="AU132" s="196" t="s">
        <v>87</v>
      </c>
      <c r="AY132" s="16" t="s">
        <v>122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85</v>
      </c>
      <c r="BK132" s="197">
        <f>ROUND(I132*H132,2)</f>
        <v>0</v>
      </c>
      <c r="BL132" s="16" t="s">
        <v>130</v>
      </c>
      <c r="BM132" s="196" t="s">
        <v>328</v>
      </c>
    </row>
    <row r="133" spans="1:65" s="2" customFormat="1" ht="29.25">
      <c r="A133" s="33"/>
      <c r="B133" s="34"/>
      <c r="C133" s="35"/>
      <c r="D133" s="198" t="s">
        <v>132</v>
      </c>
      <c r="E133" s="35"/>
      <c r="F133" s="199" t="s">
        <v>329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132</v>
      </c>
      <c r="AU133" s="16" t="s">
        <v>87</v>
      </c>
    </row>
    <row r="134" spans="1:65" s="13" customFormat="1">
      <c r="B134" s="203"/>
      <c r="C134" s="204"/>
      <c r="D134" s="198" t="s">
        <v>139</v>
      </c>
      <c r="E134" s="205" t="s">
        <v>1</v>
      </c>
      <c r="F134" s="206" t="s">
        <v>330</v>
      </c>
      <c r="G134" s="204"/>
      <c r="H134" s="207">
        <v>9.1780000000000008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139</v>
      </c>
      <c r="AU134" s="213" t="s">
        <v>87</v>
      </c>
      <c r="AV134" s="13" t="s">
        <v>87</v>
      </c>
      <c r="AW134" s="13" t="s">
        <v>34</v>
      </c>
      <c r="AX134" s="13" t="s">
        <v>85</v>
      </c>
      <c r="AY134" s="213" t="s">
        <v>122</v>
      </c>
    </row>
    <row r="135" spans="1:65" s="2" customFormat="1" ht="24.2" customHeight="1">
      <c r="A135" s="33"/>
      <c r="B135" s="34"/>
      <c r="C135" s="185" t="s">
        <v>162</v>
      </c>
      <c r="D135" s="185" t="s">
        <v>125</v>
      </c>
      <c r="E135" s="186" t="s">
        <v>331</v>
      </c>
      <c r="F135" s="187" t="s">
        <v>332</v>
      </c>
      <c r="G135" s="188" t="s">
        <v>136</v>
      </c>
      <c r="H135" s="189">
        <v>8.3450000000000006</v>
      </c>
      <c r="I135" s="190"/>
      <c r="J135" s="191">
        <f>ROUND(I135*H135,2)</f>
        <v>0</v>
      </c>
      <c r="K135" s="187" t="s">
        <v>129</v>
      </c>
      <c r="L135" s="38"/>
      <c r="M135" s="192" t="s">
        <v>1</v>
      </c>
      <c r="N135" s="193" t="s">
        <v>42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130</v>
      </c>
      <c r="AT135" s="196" t="s">
        <v>125</v>
      </c>
      <c r="AU135" s="196" t="s">
        <v>87</v>
      </c>
      <c r="AY135" s="16" t="s">
        <v>122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85</v>
      </c>
      <c r="BK135" s="197">
        <f>ROUND(I135*H135,2)</f>
        <v>0</v>
      </c>
      <c r="BL135" s="16" t="s">
        <v>130</v>
      </c>
      <c r="BM135" s="196" t="s">
        <v>333</v>
      </c>
    </row>
    <row r="136" spans="1:65" s="2" customFormat="1" ht="39">
      <c r="A136" s="33"/>
      <c r="B136" s="34"/>
      <c r="C136" s="35"/>
      <c r="D136" s="198" t="s">
        <v>132</v>
      </c>
      <c r="E136" s="35"/>
      <c r="F136" s="199" t="s">
        <v>334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132</v>
      </c>
      <c r="AU136" s="16" t="s">
        <v>87</v>
      </c>
    </row>
    <row r="137" spans="1:65" s="13" customFormat="1">
      <c r="B137" s="203"/>
      <c r="C137" s="204"/>
      <c r="D137" s="198" t="s">
        <v>139</v>
      </c>
      <c r="E137" s="205" t="s">
        <v>1</v>
      </c>
      <c r="F137" s="206" t="s">
        <v>335</v>
      </c>
      <c r="G137" s="204"/>
      <c r="H137" s="207">
        <v>8.3450000000000006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139</v>
      </c>
      <c r="AU137" s="213" t="s">
        <v>87</v>
      </c>
      <c r="AV137" s="13" t="s">
        <v>87</v>
      </c>
      <c r="AW137" s="13" t="s">
        <v>34</v>
      </c>
      <c r="AX137" s="13" t="s">
        <v>85</v>
      </c>
      <c r="AY137" s="213" t="s">
        <v>122</v>
      </c>
    </row>
    <row r="138" spans="1:65" s="2" customFormat="1" ht="24.2" customHeight="1">
      <c r="A138" s="33"/>
      <c r="B138" s="34"/>
      <c r="C138" s="185" t="s">
        <v>168</v>
      </c>
      <c r="D138" s="185" t="s">
        <v>125</v>
      </c>
      <c r="E138" s="186" t="s">
        <v>336</v>
      </c>
      <c r="F138" s="187" t="s">
        <v>337</v>
      </c>
      <c r="G138" s="188" t="s">
        <v>128</v>
      </c>
      <c r="H138" s="189">
        <v>5.0000000000000001E-3</v>
      </c>
      <c r="I138" s="190"/>
      <c r="J138" s="191">
        <f>ROUND(I138*H138,2)</f>
        <v>0</v>
      </c>
      <c r="K138" s="187" t="s">
        <v>129</v>
      </c>
      <c r="L138" s="38"/>
      <c r="M138" s="192" t="s">
        <v>1</v>
      </c>
      <c r="N138" s="193" t="s">
        <v>42</v>
      </c>
      <c r="O138" s="70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6" t="s">
        <v>130</v>
      </c>
      <c r="AT138" s="196" t="s">
        <v>125</v>
      </c>
      <c r="AU138" s="196" t="s">
        <v>87</v>
      </c>
      <c r="AY138" s="16" t="s">
        <v>122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6" t="s">
        <v>85</v>
      </c>
      <c r="BK138" s="197">
        <f>ROUND(I138*H138,2)</f>
        <v>0</v>
      </c>
      <c r="BL138" s="16" t="s">
        <v>130</v>
      </c>
      <c r="BM138" s="196" t="s">
        <v>338</v>
      </c>
    </row>
    <row r="139" spans="1:65" s="2" customFormat="1" ht="29.25">
      <c r="A139" s="33"/>
      <c r="B139" s="34"/>
      <c r="C139" s="35"/>
      <c r="D139" s="198" t="s">
        <v>132</v>
      </c>
      <c r="E139" s="35"/>
      <c r="F139" s="199" t="s">
        <v>339</v>
      </c>
      <c r="G139" s="35"/>
      <c r="H139" s="35"/>
      <c r="I139" s="200"/>
      <c r="J139" s="35"/>
      <c r="K139" s="35"/>
      <c r="L139" s="38"/>
      <c r="M139" s="201"/>
      <c r="N139" s="202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132</v>
      </c>
      <c r="AU139" s="16" t="s">
        <v>87</v>
      </c>
    </row>
    <row r="140" spans="1:65" s="2" customFormat="1" ht="24.2" customHeight="1">
      <c r="A140" s="33"/>
      <c r="B140" s="34"/>
      <c r="C140" s="185" t="s">
        <v>174</v>
      </c>
      <c r="D140" s="185" t="s">
        <v>125</v>
      </c>
      <c r="E140" s="186" t="s">
        <v>340</v>
      </c>
      <c r="F140" s="187" t="s">
        <v>341</v>
      </c>
      <c r="G140" s="188" t="s">
        <v>128</v>
      </c>
      <c r="H140" s="189">
        <v>5.0000000000000001E-3</v>
      </c>
      <c r="I140" s="190"/>
      <c r="J140" s="191">
        <f>ROUND(I140*H140,2)</f>
        <v>0</v>
      </c>
      <c r="K140" s="187" t="s">
        <v>129</v>
      </c>
      <c r="L140" s="38"/>
      <c r="M140" s="192" t="s">
        <v>1</v>
      </c>
      <c r="N140" s="193" t="s">
        <v>42</v>
      </c>
      <c r="O140" s="70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6" t="s">
        <v>130</v>
      </c>
      <c r="AT140" s="196" t="s">
        <v>125</v>
      </c>
      <c r="AU140" s="196" t="s">
        <v>87</v>
      </c>
      <c r="AY140" s="16" t="s">
        <v>122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6" t="s">
        <v>85</v>
      </c>
      <c r="BK140" s="197">
        <f>ROUND(I140*H140,2)</f>
        <v>0</v>
      </c>
      <c r="BL140" s="16" t="s">
        <v>130</v>
      </c>
      <c r="BM140" s="196" t="s">
        <v>342</v>
      </c>
    </row>
    <row r="141" spans="1:65" s="2" customFormat="1" ht="29.25">
      <c r="A141" s="33"/>
      <c r="B141" s="34"/>
      <c r="C141" s="35"/>
      <c r="D141" s="198" t="s">
        <v>132</v>
      </c>
      <c r="E141" s="35"/>
      <c r="F141" s="199" t="s">
        <v>343</v>
      </c>
      <c r="G141" s="35"/>
      <c r="H141" s="35"/>
      <c r="I141" s="200"/>
      <c r="J141" s="35"/>
      <c r="K141" s="35"/>
      <c r="L141" s="38"/>
      <c r="M141" s="201"/>
      <c r="N141" s="202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132</v>
      </c>
      <c r="AU141" s="16" t="s">
        <v>87</v>
      </c>
    </row>
    <row r="142" spans="1:65" s="2" customFormat="1" ht="24.2" customHeight="1">
      <c r="A142" s="33"/>
      <c r="B142" s="34"/>
      <c r="C142" s="185" t="s">
        <v>180</v>
      </c>
      <c r="D142" s="185" t="s">
        <v>125</v>
      </c>
      <c r="E142" s="186" t="s">
        <v>206</v>
      </c>
      <c r="F142" s="187" t="s">
        <v>207</v>
      </c>
      <c r="G142" s="188" t="s">
        <v>128</v>
      </c>
      <c r="H142" s="189">
        <v>0.05</v>
      </c>
      <c r="I142" s="190"/>
      <c r="J142" s="191">
        <f>ROUND(I142*H142,2)</f>
        <v>0</v>
      </c>
      <c r="K142" s="187" t="s">
        <v>129</v>
      </c>
      <c r="L142" s="38"/>
      <c r="M142" s="192" t="s">
        <v>1</v>
      </c>
      <c r="N142" s="193" t="s">
        <v>42</v>
      </c>
      <c r="O142" s="70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6" t="s">
        <v>130</v>
      </c>
      <c r="AT142" s="196" t="s">
        <v>125</v>
      </c>
      <c r="AU142" s="196" t="s">
        <v>87</v>
      </c>
      <c r="AY142" s="16" t="s">
        <v>122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6" t="s">
        <v>85</v>
      </c>
      <c r="BK142" s="197">
        <f>ROUND(I142*H142,2)</f>
        <v>0</v>
      </c>
      <c r="BL142" s="16" t="s">
        <v>130</v>
      </c>
      <c r="BM142" s="196" t="s">
        <v>344</v>
      </c>
    </row>
    <row r="143" spans="1:65" s="2" customFormat="1" ht="39">
      <c r="A143" s="33"/>
      <c r="B143" s="34"/>
      <c r="C143" s="35"/>
      <c r="D143" s="198" t="s">
        <v>132</v>
      </c>
      <c r="E143" s="35"/>
      <c r="F143" s="199" t="s">
        <v>209</v>
      </c>
      <c r="G143" s="35"/>
      <c r="H143" s="35"/>
      <c r="I143" s="200"/>
      <c r="J143" s="35"/>
      <c r="K143" s="35"/>
      <c r="L143" s="38"/>
      <c r="M143" s="201"/>
      <c r="N143" s="202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132</v>
      </c>
      <c r="AU143" s="16" t="s">
        <v>87</v>
      </c>
    </row>
    <row r="144" spans="1:65" s="2" customFormat="1" ht="19.5">
      <c r="A144" s="33"/>
      <c r="B144" s="34"/>
      <c r="C144" s="35"/>
      <c r="D144" s="198" t="s">
        <v>345</v>
      </c>
      <c r="E144" s="35"/>
      <c r="F144" s="238" t="s">
        <v>346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345</v>
      </c>
      <c r="AU144" s="16" t="s">
        <v>87</v>
      </c>
    </row>
    <row r="145" spans="1:65" s="2" customFormat="1" ht="24.2" customHeight="1">
      <c r="A145" s="33"/>
      <c r="B145" s="34"/>
      <c r="C145" s="185" t="s">
        <v>185</v>
      </c>
      <c r="D145" s="185" t="s">
        <v>125</v>
      </c>
      <c r="E145" s="186" t="s">
        <v>347</v>
      </c>
      <c r="F145" s="187" t="s">
        <v>348</v>
      </c>
      <c r="G145" s="188" t="s">
        <v>171</v>
      </c>
      <c r="H145" s="189">
        <v>4.5</v>
      </c>
      <c r="I145" s="190"/>
      <c r="J145" s="191">
        <f>ROUND(I145*H145,2)</f>
        <v>0</v>
      </c>
      <c r="K145" s="187" t="s">
        <v>129</v>
      </c>
      <c r="L145" s="38"/>
      <c r="M145" s="192" t="s">
        <v>1</v>
      </c>
      <c r="N145" s="193" t="s">
        <v>42</v>
      </c>
      <c r="O145" s="70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6" t="s">
        <v>130</v>
      </c>
      <c r="AT145" s="196" t="s">
        <v>125</v>
      </c>
      <c r="AU145" s="196" t="s">
        <v>87</v>
      </c>
      <c r="AY145" s="16" t="s">
        <v>122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6" t="s">
        <v>85</v>
      </c>
      <c r="BK145" s="197">
        <f>ROUND(I145*H145,2)</f>
        <v>0</v>
      </c>
      <c r="BL145" s="16" t="s">
        <v>130</v>
      </c>
      <c r="BM145" s="196" t="s">
        <v>349</v>
      </c>
    </row>
    <row r="146" spans="1:65" s="2" customFormat="1" ht="19.5">
      <c r="A146" s="33"/>
      <c r="B146" s="34"/>
      <c r="C146" s="35"/>
      <c r="D146" s="198" t="s">
        <v>132</v>
      </c>
      <c r="E146" s="35"/>
      <c r="F146" s="199" t="s">
        <v>350</v>
      </c>
      <c r="G146" s="35"/>
      <c r="H146" s="35"/>
      <c r="I146" s="200"/>
      <c r="J146" s="35"/>
      <c r="K146" s="35"/>
      <c r="L146" s="38"/>
      <c r="M146" s="201"/>
      <c r="N146" s="202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132</v>
      </c>
      <c r="AU146" s="16" t="s">
        <v>87</v>
      </c>
    </row>
    <row r="147" spans="1:65" s="2" customFormat="1" ht="24.2" customHeight="1">
      <c r="A147" s="33"/>
      <c r="B147" s="34"/>
      <c r="C147" s="185" t="s">
        <v>190</v>
      </c>
      <c r="D147" s="185" t="s">
        <v>125</v>
      </c>
      <c r="E147" s="186" t="s">
        <v>351</v>
      </c>
      <c r="F147" s="187" t="s">
        <v>352</v>
      </c>
      <c r="G147" s="188" t="s">
        <v>149</v>
      </c>
      <c r="H147" s="189">
        <v>42.3</v>
      </c>
      <c r="I147" s="190"/>
      <c r="J147" s="191">
        <f>ROUND(I147*H147,2)</f>
        <v>0</v>
      </c>
      <c r="K147" s="187" t="s">
        <v>129</v>
      </c>
      <c r="L147" s="38"/>
      <c r="M147" s="192" t="s">
        <v>1</v>
      </c>
      <c r="N147" s="193" t="s">
        <v>42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130</v>
      </c>
      <c r="AT147" s="196" t="s">
        <v>125</v>
      </c>
      <c r="AU147" s="196" t="s">
        <v>87</v>
      </c>
      <c r="AY147" s="16" t="s">
        <v>122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85</v>
      </c>
      <c r="BK147" s="197">
        <f>ROUND(I147*H147,2)</f>
        <v>0</v>
      </c>
      <c r="BL147" s="16" t="s">
        <v>130</v>
      </c>
      <c r="BM147" s="196" t="s">
        <v>353</v>
      </c>
    </row>
    <row r="148" spans="1:65" s="2" customFormat="1" ht="19.5">
      <c r="A148" s="33"/>
      <c r="B148" s="34"/>
      <c r="C148" s="35"/>
      <c r="D148" s="198" t="s">
        <v>132</v>
      </c>
      <c r="E148" s="35"/>
      <c r="F148" s="199" t="s">
        <v>354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132</v>
      </c>
      <c r="AU148" s="16" t="s">
        <v>87</v>
      </c>
    </row>
    <row r="149" spans="1:65" s="2" customFormat="1" ht="19.5">
      <c r="A149" s="33"/>
      <c r="B149" s="34"/>
      <c r="C149" s="35"/>
      <c r="D149" s="198" t="s">
        <v>345</v>
      </c>
      <c r="E149" s="35"/>
      <c r="F149" s="238" t="s">
        <v>355</v>
      </c>
      <c r="G149" s="35"/>
      <c r="H149" s="35"/>
      <c r="I149" s="200"/>
      <c r="J149" s="35"/>
      <c r="K149" s="35"/>
      <c r="L149" s="38"/>
      <c r="M149" s="201"/>
      <c r="N149" s="202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345</v>
      </c>
      <c r="AU149" s="16" t="s">
        <v>87</v>
      </c>
    </row>
    <row r="150" spans="1:65" s="13" customFormat="1">
      <c r="B150" s="203"/>
      <c r="C150" s="204"/>
      <c r="D150" s="198" t="s">
        <v>139</v>
      </c>
      <c r="E150" s="205" t="s">
        <v>1</v>
      </c>
      <c r="F150" s="206" t="s">
        <v>356</v>
      </c>
      <c r="G150" s="204"/>
      <c r="H150" s="207">
        <v>42.3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139</v>
      </c>
      <c r="AU150" s="213" t="s">
        <v>87</v>
      </c>
      <c r="AV150" s="13" t="s">
        <v>87</v>
      </c>
      <c r="AW150" s="13" t="s">
        <v>34</v>
      </c>
      <c r="AX150" s="13" t="s">
        <v>85</v>
      </c>
      <c r="AY150" s="213" t="s">
        <v>122</v>
      </c>
    </row>
    <row r="151" spans="1:65" s="2" customFormat="1" ht="24.2" customHeight="1">
      <c r="A151" s="33"/>
      <c r="B151" s="34"/>
      <c r="C151" s="185" t="s">
        <v>195</v>
      </c>
      <c r="D151" s="185" t="s">
        <v>125</v>
      </c>
      <c r="E151" s="186" t="s">
        <v>357</v>
      </c>
      <c r="F151" s="187" t="s">
        <v>358</v>
      </c>
      <c r="G151" s="188" t="s">
        <v>149</v>
      </c>
      <c r="H151" s="189">
        <v>45</v>
      </c>
      <c r="I151" s="190"/>
      <c r="J151" s="191">
        <f>ROUND(I151*H151,2)</f>
        <v>0</v>
      </c>
      <c r="K151" s="187" t="s">
        <v>129</v>
      </c>
      <c r="L151" s="38"/>
      <c r="M151" s="192" t="s">
        <v>1</v>
      </c>
      <c r="N151" s="193" t="s">
        <v>42</v>
      </c>
      <c r="O151" s="70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6" t="s">
        <v>130</v>
      </c>
      <c r="AT151" s="196" t="s">
        <v>125</v>
      </c>
      <c r="AU151" s="196" t="s">
        <v>87</v>
      </c>
      <c r="AY151" s="16" t="s">
        <v>122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6" t="s">
        <v>85</v>
      </c>
      <c r="BK151" s="197">
        <f>ROUND(I151*H151,2)</f>
        <v>0</v>
      </c>
      <c r="BL151" s="16" t="s">
        <v>130</v>
      </c>
      <c r="BM151" s="196" t="s">
        <v>359</v>
      </c>
    </row>
    <row r="152" spans="1:65" s="2" customFormat="1" ht="29.25">
      <c r="A152" s="33"/>
      <c r="B152" s="34"/>
      <c r="C152" s="35"/>
      <c r="D152" s="198" t="s">
        <v>132</v>
      </c>
      <c r="E152" s="35"/>
      <c r="F152" s="199" t="s">
        <v>360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132</v>
      </c>
      <c r="AU152" s="16" t="s">
        <v>87</v>
      </c>
    </row>
    <row r="153" spans="1:65" s="13" customFormat="1">
      <c r="B153" s="203"/>
      <c r="C153" s="204"/>
      <c r="D153" s="198" t="s">
        <v>139</v>
      </c>
      <c r="E153" s="205" t="s">
        <v>1</v>
      </c>
      <c r="F153" s="206" t="s">
        <v>361</v>
      </c>
      <c r="G153" s="204"/>
      <c r="H153" s="207">
        <v>45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139</v>
      </c>
      <c r="AU153" s="213" t="s">
        <v>87</v>
      </c>
      <c r="AV153" s="13" t="s">
        <v>87</v>
      </c>
      <c r="AW153" s="13" t="s">
        <v>34</v>
      </c>
      <c r="AX153" s="13" t="s">
        <v>85</v>
      </c>
      <c r="AY153" s="213" t="s">
        <v>122</v>
      </c>
    </row>
    <row r="154" spans="1:65" s="2" customFormat="1" ht="24.2" customHeight="1">
      <c r="A154" s="33"/>
      <c r="B154" s="34"/>
      <c r="C154" s="185" t="s">
        <v>200</v>
      </c>
      <c r="D154" s="185" t="s">
        <v>125</v>
      </c>
      <c r="E154" s="186" t="s">
        <v>362</v>
      </c>
      <c r="F154" s="187" t="s">
        <v>363</v>
      </c>
      <c r="G154" s="188" t="s">
        <v>165</v>
      </c>
      <c r="H154" s="189">
        <v>2</v>
      </c>
      <c r="I154" s="190"/>
      <c r="J154" s="191">
        <f>ROUND(I154*H154,2)</f>
        <v>0</v>
      </c>
      <c r="K154" s="187" t="s">
        <v>129</v>
      </c>
      <c r="L154" s="38"/>
      <c r="M154" s="192" t="s">
        <v>1</v>
      </c>
      <c r="N154" s="193" t="s">
        <v>42</v>
      </c>
      <c r="O154" s="70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6" t="s">
        <v>130</v>
      </c>
      <c r="AT154" s="196" t="s">
        <v>125</v>
      </c>
      <c r="AU154" s="196" t="s">
        <v>87</v>
      </c>
      <c r="AY154" s="16" t="s">
        <v>122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6" t="s">
        <v>85</v>
      </c>
      <c r="BK154" s="197">
        <f>ROUND(I154*H154,2)</f>
        <v>0</v>
      </c>
      <c r="BL154" s="16" t="s">
        <v>130</v>
      </c>
      <c r="BM154" s="196" t="s">
        <v>364</v>
      </c>
    </row>
    <row r="155" spans="1:65" s="2" customFormat="1" ht="19.5">
      <c r="A155" s="33"/>
      <c r="B155" s="34"/>
      <c r="C155" s="35"/>
      <c r="D155" s="198" t="s">
        <v>132</v>
      </c>
      <c r="E155" s="35"/>
      <c r="F155" s="199" t="s">
        <v>365</v>
      </c>
      <c r="G155" s="35"/>
      <c r="H155" s="35"/>
      <c r="I155" s="200"/>
      <c r="J155" s="35"/>
      <c r="K155" s="35"/>
      <c r="L155" s="38"/>
      <c r="M155" s="201"/>
      <c r="N155" s="202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132</v>
      </c>
      <c r="AU155" s="16" t="s">
        <v>87</v>
      </c>
    </row>
    <row r="156" spans="1:65" s="2" customFormat="1" ht="24.2" customHeight="1">
      <c r="A156" s="33"/>
      <c r="B156" s="34"/>
      <c r="C156" s="185" t="s">
        <v>205</v>
      </c>
      <c r="D156" s="185" t="s">
        <v>125</v>
      </c>
      <c r="E156" s="186" t="s">
        <v>366</v>
      </c>
      <c r="F156" s="187" t="s">
        <v>367</v>
      </c>
      <c r="G156" s="188" t="s">
        <v>165</v>
      </c>
      <c r="H156" s="189">
        <v>4</v>
      </c>
      <c r="I156" s="190"/>
      <c r="J156" s="191">
        <f>ROUND(I156*H156,2)</f>
        <v>0</v>
      </c>
      <c r="K156" s="187" t="s">
        <v>129</v>
      </c>
      <c r="L156" s="38"/>
      <c r="M156" s="192" t="s">
        <v>1</v>
      </c>
      <c r="N156" s="193" t="s">
        <v>42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130</v>
      </c>
      <c r="AT156" s="196" t="s">
        <v>125</v>
      </c>
      <c r="AU156" s="196" t="s">
        <v>87</v>
      </c>
      <c r="AY156" s="16" t="s">
        <v>122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85</v>
      </c>
      <c r="BK156" s="197">
        <f>ROUND(I156*H156,2)</f>
        <v>0</v>
      </c>
      <c r="BL156" s="16" t="s">
        <v>130</v>
      </c>
      <c r="BM156" s="196" t="s">
        <v>368</v>
      </c>
    </row>
    <row r="157" spans="1:65" s="2" customFormat="1" ht="19.5">
      <c r="A157" s="33"/>
      <c r="B157" s="34"/>
      <c r="C157" s="35"/>
      <c r="D157" s="198" t="s">
        <v>132</v>
      </c>
      <c r="E157" s="35"/>
      <c r="F157" s="199" t="s">
        <v>369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132</v>
      </c>
      <c r="AU157" s="16" t="s">
        <v>87</v>
      </c>
    </row>
    <row r="158" spans="1:65" s="2" customFormat="1" ht="24.2" customHeight="1">
      <c r="A158" s="33"/>
      <c r="B158" s="34"/>
      <c r="C158" s="185" t="s">
        <v>8</v>
      </c>
      <c r="D158" s="185" t="s">
        <v>125</v>
      </c>
      <c r="E158" s="186" t="s">
        <v>370</v>
      </c>
      <c r="F158" s="187" t="s">
        <v>371</v>
      </c>
      <c r="G158" s="188" t="s">
        <v>136</v>
      </c>
      <c r="H158" s="189">
        <v>10</v>
      </c>
      <c r="I158" s="190"/>
      <c r="J158" s="191">
        <f>ROUND(I158*H158,2)</f>
        <v>0</v>
      </c>
      <c r="K158" s="187" t="s">
        <v>129</v>
      </c>
      <c r="L158" s="38"/>
      <c r="M158" s="192" t="s">
        <v>1</v>
      </c>
      <c r="N158" s="193" t="s">
        <v>42</v>
      </c>
      <c r="O158" s="70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6" t="s">
        <v>130</v>
      </c>
      <c r="AT158" s="196" t="s">
        <v>125</v>
      </c>
      <c r="AU158" s="196" t="s">
        <v>87</v>
      </c>
      <c r="AY158" s="16" t="s">
        <v>122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6" t="s">
        <v>85</v>
      </c>
      <c r="BK158" s="197">
        <f>ROUND(I158*H158,2)</f>
        <v>0</v>
      </c>
      <c r="BL158" s="16" t="s">
        <v>130</v>
      </c>
      <c r="BM158" s="196" t="s">
        <v>372</v>
      </c>
    </row>
    <row r="159" spans="1:65" s="2" customFormat="1" ht="19.5">
      <c r="A159" s="33"/>
      <c r="B159" s="34"/>
      <c r="C159" s="35"/>
      <c r="D159" s="198" t="s">
        <v>132</v>
      </c>
      <c r="E159" s="35"/>
      <c r="F159" s="199" t="s">
        <v>373</v>
      </c>
      <c r="G159" s="35"/>
      <c r="H159" s="35"/>
      <c r="I159" s="200"/>
      <c r="J159" s="35"/>
      <c r="K159" s="35"/>
      <c r="L159" s="38"/>
      <c r="M159" s="201"/>
      <c r="N159" s="202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132</v>
      </c>
      <c r="AU159" s="16" t="s">
        <v>87</v>
      </c>
    </row>
    <row r="160" spans="1:65" s="13" customFormat="1">
      <c r="B160" s="203"/>
      <c r="C160" s="204"/>
      <c r="D160" s="198" t="s">
        <v>139</v>
      </c>
      <c r="E160" s="205" t="s">
        <v>1</v>
      </c>
      <c r="F160" s="206" t="s">
        <v>374</v>
      </c>
      <c r="G160" s="204"/>
      <c r="H160" s="207">
        <v>10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139</v>
      </c>
      <c r="AU160" s="213" t="s">
        <v>87</v>
      </c>
      <c r="AV160" s="13" t="s">
        <v>87</v>
      </c>
      <c r="AW160" s="13" t="s">
        <v>34</v>
      </c>
      <c r="AX160" s="13" t="s">
        <v>85</v>
      </c>
      <c r="AY160" s="213" t="s">
        <v>122</v>
      </c>
    </row>
    <row r="161" spans="1:65" s="2" customFormat="1" ht="24.2" customHeight="1">
      <c r="A161" s="33"/>
      <c r="B161" s="34"/>
      <c r="C161" s="185" t="s">
        <v>214</v>
      </c>
      <c r="D161" s="185" t="s">
        <v>125</v>
      </c>
      <c r="E161" s="186" t="s">
        <v>375</v>
      </c>
      <c r="F161" s="187" t="s">
        <v>376</v>
      </c>
      <c r="G161" s="188" t="s">
        <v>171</v>
      </c>
      <c r="H161" s="189">
        <v>10</v>
      </c>
      <c r="I161" s="190"/>
      <c r="J161" s="191">
        <f>ROUND(I161*H161,2)</f>
        <v>0</v>
      </c>
      <c r="K161" s="187" t="s">
        <v>129</v>
      </c>
      <c r="L161" s="38"/>
      <c r="M161" s="192" t="s">
        <v>1</v>
      </c>
      <c r="N161" s="193" t="s">
        <v>42</v>
      </c>
      <c r="O161" s="70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6" t="s">
        <v>130</v>
      </c>
      <c r="AT161" s="196" t="s">
        <v>125</v>
      </c>
      <c r="AU161" s="196" t="s">
        <v>87</v>
      </c>
      <c r="AY161" s="16" t="s">
        <v>122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6" t="s">
        <v>85</v>
      </c>
      <c r="BK161" s="197">
        <f>ROUND(I161*H161,2)</f>
        <v>0</v>
      </c>
      <c r="BL161" s="16" t="s">
        <v>130</v>
      </c>
      <c r="BM161" s="196" t="s">
        <v>377</v>
      </c>
    </row>
    <row r="162" spans="1:65" s="2" customFormat="1" ht="29.25">
      <c r="A162" s="33"/>
      <c r="B162" s="34"/>
      <c r="C162" s="35"/>
      <c r="D162" s="198" t="s">
        <v>132</v>
      </c>
      <c r="E162" s="35"/>
      <c r="F162" s="199" t="s">
        <v>378</v>
      </c>
      <c r="G162" s="35"/>
      <c r="H162" s="35"/>
      <c r="I162" s="200"/>
      <c r="J162" s="35"/>
      <c r="K162" s="35"/>
      <c r="L162" s="38"/>
      <c r="M162" s="201"/>
      <c r="N162" s="202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132</v>
      </c>
      <c r="AU162" s="16" t="s">
        <v>87</v>
      </c>
    </row>
    <row r="163" spans="1:65" s="2" customFormat="1" ht="24.2" customHeight="1">
      <c r="A163" s="33"/>
      <c r="B163" s="34"/>
      <c r="C163" s="185" t="s">
        <v>216</v>
      </c>
      <c r="D163" s="185" t="s">
        <v>125</v>
      </c>
      <c r="E163" s="186" t="s">
        <v>379</v>
      </c>
      <c r="F163" s="187" t="s">
        <v>380</v>
      </c>
      <c r="G163" s="188" t="s">
        <v>171</v>
      </c>
      <c r="H163" s="189">
        <v>2</v>
      </c>
      <c r="I163" s="190"/>
      <c r="J163" s="191">
        <f>ROUND(I163*H163,2)</f>
        <v>0</v>
      </c>
      <c r="K163" s="187" t="s">
        <v>129</v>
      </c>
      <c r="L163" s="38"/>
      <c r="M163" s="192" t="s">
        <v>1</v>
      </c>
      <c r="N163" s="193" t="s">
        <v>42</v>
      </c>
      <c r="O163" s="70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130</v>
      </c>
      <c r="AT163" s="196" t="s">
        <v>125</v>
      </c>
      <c r="AU163" s="196" t="s">
        <v>87</v>
      </c>
      <c r="AY163" s="16" t="s">
        <v>122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85</v>
      </c>
      <c r="BK163" s="197">
        <f>ROUND(I163*H163,2)</f>
        <v>0</v>
      </c>
      <c r="BL163" s="16" t="s">
        <v>130</v>
      </c>
      <c r="BM163" s="196" t="s">
        <v>381</v>
      </c>
    </row>
    <row r="164" spans="1:65" s="2" customFormat="1" ht="29.25">
      <c r="A164" s="33"/>
      <c r="B164" s="34"/>
      <c r="C164" s="35"/>
      <c r="D164" s="198" t="s">
        <v>132</v>
      </c>
      <c r="E164" s="35"/>
      <c r="F164" s="199" t="s">
        <v>382</v>
      </c>
      <c r="G164" s="35"/>
      <c r="H164" s="35"/>
      <c r="I164" s="200"/>
      <c r="J164" s="35"/>
      <c r="K164" s="35"/>
      <c r="L164" s="38"/>
      <c r="M164" s="201"/>
      <c r="N164" s="202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132</v>
      </c>
      <c r="AU164" s="16" t="s">
        <v>87</v>
      </c>
    </row>
    <row r="165" spans="1:65" s="2" customFormat="1" ht="24.2" customHeight="1">
      <c r="A165" s="33"/>
      <c r="B165" s="34"/>
      <c r="C165" s="225" t="s">
        <v>221</v>
      </c>
      <c r="D165" s="225" t="s">
        <v>243</v>
      </c>
      <c r="E165" s="226" t="s">
        <v>383</v>
      </c>
      <c r="F165" s="227" t="s">
        <v>384</v>
      </c>
      <c r="G165" s="228" t="s">
        <v>165</v>
      </c>
      <c r="H165" s="229">
        <v>6</v>
      </c>
      <c r="I165" s="230"/>
      <c r="J165" s="231">
        <f>ROUND(I165*H165,2)</f>
        <v>0</v>
      </c>
      <c r="K165" s="227" t="s">
        <v>129</v>
      </c>
      <c r="L165" s="232"/>
      <c r="M165" s="233" t="s">
        <v>1</v>
      </c>
      <c r="N165" s="234" t="s">
        <v>42</v>
      </c>
      <c r="O165" s="70"/>
      <c r="P165" s="194">
        <f>O165*H165</f>
        <v>0</v>
      </c>
      <c r="Q165" s="194">
        <v>0.32729999999999998</v>
      </c>
      <c r="R165" s="194">
        <f>Q165*H165</f>
        <v>1.9638</v>
      </c>
      <c r="S165" s="194">
        <v>0</v>
      </c>
      <c r="T165" s="19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174</v>
      </c>
      <c r="AT165" s="196" t="s">
        <v>243</v>
      </c>
      <c r="AU165" s="196" t="s">
        <v>87</v>
      </c>
      <c r="AY165" s="16" t="s">
        <v>122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85</v>
      </c>
      <c r="BK165" s="197">
        <f>ROUND(I165*H165,2)</f>
        <v>0</v>
      </c>
      <c r="BL165" s="16" t="s">
        <v>130</v>
      </c>
      <c r="BM165" s="196" t="s">
        <v>385</v>
      </c>
    </row>
    <row r="166" spans="1:65" s="2" customFormat="1">
      <c r="A166" s="33"/>
      <c r="B166" s="34"/>
      <c r="C166" s="35"/>
      <c r="D166" s="198" t="s">
        <v>132</v>
      </c>
      <c r="E166" s="35"/>
      <c r="F166" s="199" t="s">
        <v>384</v>
      </c>
      <c r="G166" s="35"/>
      <c r="H166" s="35"/>
      <c r="I166" s="200"/>
      <c r="J166" s="35"/>
      <c r="K166" s="35"/>
      <c r="L166" s="38"/>
      <c r="M166" s="201"/>
      <c r="N166" s="202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132</v>
      </c>
      <c r="AU166" s="16" t="s">
        <v>87</v>
      </c>
    </row>
    <row r="167" spans="1:65" s="2" customFormat="1" ht="14.45" customHeight="1">
      <c r="A167" s="33"/>
      <c r="B167" s="34"/>
      <c r="C167" s="225" t="s">
        <v>227</v>
      </c>
      <c r="D167" s="225" t="s">
        <v>243</v>
      </c>
      <c r="E167" s="226" t="s">
        <v>386</v>
      </c>
      <c r="F167" s="227" t="s">
        <v>387</v>
      </c>
      <c r="G167" s="228" t="s">
        <v>165</v>
      </c>
      <c r="H167" s="229">
        <v>9</v>
      </c>
      <c r="I167" s="230"/>
      <c r="J167" s="231">
        <f>ROUND(I167*H167,2)</f>
        <v>0</v>
      </c>
      <c r="K167" s="227" t="s">
        <v>1</v>
      </c>
      <c r="L167" s="232"/>
      <c r="M167" s="233" t="s">
        <v>1</v>
      </c>
      <c r="N167" s="234" t="s">
        <v>42</v>
      </c>
      <c r="O167" s="70"/>
      <c r="P167" s="194">
        <f>O167*H167</f>
        <v>0</v>
      </c>
      <c r="Q167" s="194">
        <v>0.32729999999999998</v>
      </c>
      <c r="R167" s="194">
        <f>Q167*H167</f>
        <v>2.9457</v>
      </c>
      <c r="S167" s="194">
        <v>0</v>
      </c>
      <c r="T167" s="19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6" t="s">
        <v>174</v>
      </c>
      <c r="AT167" s="196" t="s">
        <v>243</v>
      </c>
      <c r="AU167" s="196" t="s">
        <v>87</v>
      </c>
      <c r="AY167" s="16" t="s">
        <v>122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6" t="s">
        <v>85</v>
      </c>
      <c r="BK167" s="197">
        <f>ROUND(I167*H167,2)</f>
        <v>0</v>
      </c>
      <c r="BL167" s="16" t="s">
        <v>130</v>
      </c>
      <c r="BM167" s="196" t="s">
        <v>388</v>
      </c>
    </row>
    <row r="168" spans="1:65" s="2" customFormat="1">
      <c r="A168" s="33"/>
      <c r="B168" s="34"/>
      <c r="C168" s="35"/>
      <c r="D168" s="198" t="s">
        <v>132</v>
      </c>
      <c r="E168" s="35"/>
      <c r="F168" s="199" t="s">
        <v>387</v>
      </c>
      <c r="G168" s="35"/>
      <c r="H168" s="35"/>
      <c r="I168" s="200"/>
      <c r="J168" s="35"/>
      <c r="K168" s="35"/>
      <c r="L168" s="38"/>
      <c r="M168" s="201"/>
      <c r="N168" s="202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132</v>
      </c>
      <c r="AU168" s="16" t="s">
        <v>87</v>
      </c>
    </row>
    <row r="169" spans="1:65" s="2" customFormat="1" ht="24.2" customHeight="1">
      <c r="A169" s="33"/>
      <c r="B169" s="34"/>
      <c r="C169" s="225" t="s">
        <v>233</v>
      </c>
      <c r="D169" s="225" t="s">
        <v>243</v>
      </c>
      <c r="E169" s="226" t="s">
        <v>389</v>
      </c>
      <c r="F169" s="227" t="s">
        <v>390</v>
      </c>
      <c r="G169" s="228" t="s">
        <v>165</v>
      </c>
      <c r="H169" s="229">
        <v>1</v>
      </c>
      <c r="I169" s="230"/>
      <c r="J169" s="231">
        <f>ROUND(I169*H169,2)</f>
        <v>0</v>
      </c>
      <c r="K169" s="227" t="s">
        <v>129</v>
      </c>
      <c r="L169" s="232"/>
      <c r="M169" s="233" t="s">
        <v>1</v>
      </c>
      <c r="N169" s="234" t="s">
        <v>42</v>
      </c>
      <c r="O169" s="70"/>
      <c r="P169" s="194">
        <f>O169*H169</f>
        <v>0</v>
      </c>
      <c r="Q169" s="194">
        <v>1.6739999999999999</v>
      </c>
      <c r="R169" s="194">
        <f>Q169*H169</f>
        <v>1.6739999999999999</v>
      </c>
      <c r="S169" s="194">
        <v>0</v>
      </c>
      <c r="T169" s="19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6" t="s">
        <v>174</v>
      </c>
      <c r="AT169" s="196" t="s">
        <v>243</v>
      </c>
      <c r="AU169" s="196" t="s">
        <v>87</v>
      </c>
      <c r="AY169" s="16" t="s">
        <v>122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6" t="s">
        <v>85</v>
      </c>
      <c r="BK169" s="197">
        <f>ROUND(I169*H169,2)</f>
        <v>0</v>
      </c>
      <c r="BL169" s="16" t="s">
        <v>130</v>
      </c>
      <c r="BM169" s="196" t="s">
        <v>391</v>
      </c>
    </row>
    <row r="170" spans="1:65" s="2" customFormat="1">
      <c r="A170" s="33"/>
      <c r="B170" s="34"/>
      <c r="C170" s="35"/>
      <c r="D170" s="198" t="s">
        <v>132</v>
      </c>
      <c r="E170" s="35"/>
      <c r="F170" s="199" t="s">
        <v>390</v>
      </c>
      <c r="G170" s="35"/>
      <c r="H170" s="35"/>
      <c r="I170" s="200"/>
      <c r="J170" s="35"/>
      <c r="K170" s="35"/>
      <c r="L170" s="38"/>
      <c r="M170" s="201"/>
      <c r="N170" s="202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132</v>
      </c>
      <c r="AU170" s="16" t="s">
        <v>87</v>
      </c>
    </row>
    <row r="171" spans="1:65" s="2" customFormat="1" ht="24.2" customHeight="1">
      <c r="A171" s="33"/>
      <c r="B171" s="34"/>
      <c r="C171" s="225" t="s">
        <v>7</v>
      </c>
      <c r="D171" s="225" t="s">
        <v>243</v>
      </c>
      <c r="E171" s="226" t="s">
        <v>392</v>
      </c>
      <c r="F171" s="227" t="s">
        <v>393</v>
      </c>
      <c r="G171" s="228" t="s">
        <v>246</v>
      </c>
      <c r="H171" s="229">
        <v>5.4</v>
      </c>
      <c r="I171" s="230"/>
      <c r="J171" s="231">
        <f>ROUND(I171*H171,2)</f>
        <v>0</v>
      </c>
      <c r="K171" s="227" t="s">
        <v>129</v>
      </c>
      <c r="L171" s="232"/>
      <c r="M171" s="233" t="s">
        <v>1</v>
      </c>
      <c r="N171" s="234" t="s">
        <v>42</v>
      </c>
      <c r="O171" s="70"/>
      <c r="P171" s="194">
        <f>O171*H171</f>
        <v>0</v>
      </c>
      <c r="Q171" s="194">
        <v>1</v>
      </c>
      <c r="R171" s="194">
        <f>Q171*H171</f>
        <v>5.4</v>
      </c>
      <c r="S171" s="194">
        <v>0</v>
      </c>
      <c r="T171" s="19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6" t="s">
        <v>174</v>
      </c>
      <c r="AT171" s="196" t="s">
        <v>243</v>
      </c>
      <c r="AU171" s="196" t="s">
        <v>87</v>
      </c>
      <c r="AY171" s="16" t="s">
        <v>122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6" t="s">
        <v>85</v>
      </c>
      <c r="BK171" s="197">
        <f>ROUND(I171*H171,2)</f>
        <v>0</v>
      </c>
      <c r="BL171" s="16" t="s">
        <v>130</v>
      </c>
      <c r="BM171" s="196" t="s">
        <v>394</v>
      </c>
    </row>
    <row r="172" spans="1:65" s="2" customFormat="1">
      <c r="A172" s="33"/>
      <c r="B172" s="34"/>
      <c r="C172" s="35"/>
      <c r="D172" s="198" t="s">
        <v>132</v>
      </c>
      <c r="E172" s="35"/>
      <c r="F172" s="199" t="s">
        <v>393</v>
      </c>
      <c r="G172" s="35"/>
      <c r="H172" s="35"/>
      <c r="I172" s="200"/>
      <c r="J172" s="35"/>
      <c r="K172" s="35"/>
      <c r="L172" s="38"/>
      <c r="M172" s="201"/>
      <c r="N172" s="202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132</v>
      </c>
      <c r="AU172" s="16" t="s">
        <v>87</v>
      </c>
    </row>
    <row r="173" spans="1:65" s="2" customFormat="1" ht="24.2" customHeight="1">
      <c r="A173" s="33"/>
      <c r="B173" s="34"/>
      <c r="C173" s="225" t="s">
        <v>242</v>
      </c>
      <c r="D173" s="225" t="s">
        <v>243</v>
      </c>
      <c r="E173" s="226" t="s">
        <v>395</v>
      </c>
      <c r="F173" s="227" t="s">
        <v>396</v>
      </c>
      <c r="G173" s="228" t="s">
        <v>246</v>
      </c>
      <c r="H173" s="229">
        <v>5.4</v>
      </c>
      <c r="I173" s="230"/>
      <c r="J173" s="231">
        <f>ROUND(I173*H173,2)</f>
        <v>0</v>
      </c>
      <c r="K173" s="227" t="s">
        <v>129</v>
      </c>
      <c r="L173" s="232"/>
      <c r="M173" s="233" t="s">
        <v>1</v>
      </c>
      <c r="N173" s="234" t="s">
        <v>42</v>
      </c>
      <c r="O173" s="70"/>
      <c r="P173" s="194">
        <f>O173*H173</f>
        <v>0</v>
      </c>
      <c r="Q173" s="194">
        <v>1</v>
      </c>
      <c r="R173" s="194">
        <f>Q173*H173</f>
        <v>5.4</v>
      </c>
      <c r="S173" s="194">
        <v>0</v>
      </c>
      <c r="T173" s="19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174</v>
      </c>
      <c r="AT173" s="196" t="s">
        <v>243</v>
      </c>
      <c r="AU173" s="196" t="s">
        <v>87</v>
      </c>
      <c r="AY173" s="16" t="s">
        <v>122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6" t="s">
        <v>85</v>
      </c>
      <c r="BK173" s="197">
        <f>ROUND(I173*H173,2)</f>
        <v>0</v>
      </c>
      <c r="BL173" s="16" t="s">
        <v>130</v>
      </c>
      <c r="BM173" s="196" t="s">
        <v>397</v>
      </c>
    </row>
    <row r="174" spans="1:65" s="2" customFormat="1">
      <c r="A174" s="33"/>
      <c r="B174" s="34"/>
      <c r="C174" s="35"/>
      <c r="D174" s="198" t="s">
        <v>132</v>
      </c>
      <c r="E174" s="35"/>
      <c r="F174" s="199" t="s">
        <v>396</v>
      </c>
      <c r="G174" s="35"/>
      <c r="H174" s="35"/>
      <c r="I174" s="200"/>
      <c r="J174" s="35"/>
      <c r="K174" s="35"/>
      <c r="L174" s="38"/>
      <c r="M174" s="201"/>
      <c r="N174" s="202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132</v>
      </c>
      <c r="AU174" s="16" t="s">
        <v>87</v>
      </c>
    </row>
    <row r="175" spans="1:65" s="2" customFormat="1" ht="24.2" customHeight="1">
      <c r="A175" s="33"/>
      <c r="B175" s="34"/>
      <c r="C175" s="225" t="s">
        <v>249</v>
      </c>
      <c r="D175" s="225" t="s">
        <v>243</v>
      </c>
      <c r="E175" s="226" t="s">
        <v>398</v>
      </c>
      <c r="F175" s="227" t="s">
        <v>399</v>
      </c>
      <c r="G175" s="228" t="s">
        <v>246</v>
      </c>
      <c r="H175" s="229">
        <v>5.4</v>
      </c>
      <c r="I175" s="230"/>
      <c r="J175" s="231">
        <f>ROUND(I175*H175,2)</f>
        <v>0</v>
      </c>
      <c r="K175" s="227" t="s">
        <v>129</v>
      </c>
      <c r="L175" s="232"/>
      <c r="M175" s="233" t="s">
        <v>1</v>
      </c>
      <c r="N175" s="234" t="s">
        <v>42</v>
      </c>
      <c r="O175" s="70"/>
      <c r="P175" s="194">
        <f>O175*H175</f>
        <v>0</v>
      </c>
      <c r="Q175" s="194">
        <v>1</v>
      </c>
      <c r="R175" s="194">
        <f>Q175*H175</f>
        <v>5.4</v>
      </c>
      <c r="S175" s="194">
        <v>0</v>
      </c>
      <c r="T175" s="19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174</v>
      </c>
      <c r="AT175" s="196" t="s">
        <v>243</v>
      </c>
      <c r="AU175" s="196" t="s">
        <v>87</v>
      </c>
      <c r="AY175" s="16" t="s">
        <v>122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6" t="s">
        <v>85</v>
      </c>
      <c r="BK175" s="197">
        <f>ROUND(I175*H175,2)</f>
        <v>0</v>
      </c>
      <c r="BL175" s="16" t="s">
        <v>130</v>
      </c>
      <c r="BM175" s="196" t="s">
        <v>400</v>
      </c>
    </row>
    <row r="176" spans="1:65" s="2" customFormat="1">
      <c r="A176" s="33"/>
      <c r="B176" s="34"/>
      <c r="C176" s="35"/>
      <c r="D176" s="198" t="s">
        <v>132</v>
      </c>
      <c r="E176" s="35"/>
      <c r="F176" s="199" t="s">
        <v>399</v>
      </c>
      <c r="G176" s="35"/>
      <c r="H176" s="35"/>
      <c r="I176" s="200"/>
      <c r="J176" s="35"/>
      <c r="K176" s="35"/>
      <c r="L176" s="38"/>
      <c r="M176" s="201"/>
      <c r="N176" s="202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132</v>
      </c>
      <c r="AU176" s="16" t="s">
        <v>87</v>
      </c>
    </row>
    <row r="177" spans="1:65" s="2" customFormat="1" ht="24.2" customHeight="1">
      <c r="A177" s="33"/>
      <c r="B177" s="34"/>
      <c r="C177" s="225" t="s">
        <v>253</v>
      </c>
      <c r="D177" s="225" t="s">
        <v>243</v>
      </c>
      <c r="E177" s="226" t="s">
        <v>401</v>
      </c>
      <c r="F177" s="227" t="s">
        <v>402</v>
      </c>
      <c r="G177" s="228" t="s">
        <v>171</v>
      </c>
      <c r="H177" s="229">
        <v>9</v>
      </c>
      <c r="I177" s="230"/>
      <c r="J177" s="231">
        <f>ROUND(I177*H177,2)</f>
        <v>0</v>
      </c>
      <c r="K177" s="227" t="s">
        <v>129</v>
      </c>
      <c r="L177" s="232"/>
      <c r="M177" s="233" t="s">
        <v>1</v>
      </c>
      <c r="N177" s="234" t="s">
        <v>42</v>
      </c>
      <c r="O177" s="70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174</v>
      </c>
      <c r="AT177" s="196" t="s">
        <v>243</v>
      </c>
      <c r="AU177" s="196" t="s">
        <v>87</v>
      </c>
      <c r="AY177" s="16" t="s">
        <v>122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6" t="s">
        <v>85</v>
      </c>
      <c r="BK177" s="197">
        <f>ROUND(I177*H177,2)</f>
        <v>0</v>
      </c>
      <c r="BL177" s="16" t="s">
        <v>130</v>
      </c>
      <c r="BM177" s="196" t="s">
        <v>403</v>
      </c>
    </row>
    <row r="178" spans="1:65" s="2" customFormat="1">
      <c r="A178" s="33"/>
      <c r="B178" s="34"/>
      <c r="C178" s="35"/>
      <c r="D178" s="198" t="s">
        <v>132</v>
      </c>
      <c r="E178" s="35"/>
      <c r="F178" s="199" t="s">
        <v>402</v>
      </c>
      <c r="G178" s="35"/>
      <c r="H178" s="35"/>
      <c r="I178" s="200"/>
      <c r="J178" s="35"/>
      <c r="K178" s="35"/>
      <c r="L178" s="38"/>
      <c r="M178" s="201"/>
      <c r="N178" s="202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132</v>
      </c>
      <c r="AU178" s="16" t="s">
        <v>87</v>
      </c>
    </row>
    <row r="179" spans="1:65" s="2" customFormat="1" ht="24.2" customHeight="1">
      <c r="A179" s="33"/>
      <c r="B179" s="34"/>
      <c r="C179" s="225" t="s">
        <v>257</v>
      </c>
      <c r="D179" s="225" t="s">
        <v>243</v>
      </c>
      <c r="E179" s="226" t="s">
        <v>244</v>
      </c>
      <c r="F179" s="227" t="s">
        <v>245</v>
      </c>
      <c r="G179" s="228" t="s">
        <v>246</v>
      </c>
      <c r="H179" s="229">
        <v>14.186999999999999</v>
      </c>
      <c r="I179" s="230"/>
      <c r="J179" s="231">
        <f>ROUND(I179*H179,2)</f>
        <v>0</v>
      </c>
      <c r="K179" s="227" t="s">
        <v>129</v>
      </c>
      <c r="L179" s="232"/>
      <c r="M179" s="233" t="s">
        <v>1</v>
      </c>
      <c r="N179" s="234" t="s">
        <v>42</v>
      </c>
      <c r="O179" s="70"/>
      <c r="P179" s="194">
        <f>O179*H179</f>
        <v>0</v>
      </c>
      <c r="Q179" s="194">
        <v>1</v>
      </c>
      <c r="R179" s="194">
        <f>Q179*H179</f>
        <v>14.186999999999999</v>
      </c>
      <c r="S179" s="194">
        <v>0</v>
      </c>
      <c r="T179" s="19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174</v>
      </c>
      <c r="AT179" s="196" t="s">
        <v>243</v>
      </c>
      <c r="AU179" s="196" t="s">
        <v>87</v>
      </c>
      <c r="AY179" s="16" t="s">
        <v>122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6" t="s">
        <v>85</v>
      </c>
      <c r="BK179" s="197">
        <f>ROUND(I179*H179,2)</f>
        <v>0</v>
      </c>
      <c r="BL179" s="16" t="s">
        <v>130</v>
      </c>
      <c r="BM179" s="196" t="s">
        <v>404</v>
      </c>
    </row>
    <row r="180" spans="1:65" s="2" customFormat="1">
      <c r="A180" s="33"/>
      <c r="B180" s="34"/>
      <c r="C180" s="35"/>
      <c r="D180" s="198" t="s">
        <v>132</v>
      </c>
      <c r="E180" s="35"/>
      <c r="F180" s="199" t="s">
        <v>245</v>
      </c>
      <c r="G180" s="35"/>
      <c r="H180" s="35"/>
      <c r="I180" s="200"/>
      <c r="J180" s="35"/>
      <c r="K180" s="35"/>
      <c r="L180" s="38"/>
      <c r="M180" s="201"/>
      <c r="N180" s="202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132</v>
      </c>
      <c r="AU180" s="16" t="s">
        <v>87</v>
      </c>
    </row>
    <row r="181" spans="1:65" s="13" customFormat="1">
      <c r="B181" s="203"/>
      <c r="C181" s="204"/>
      <c r="D181" s="198" t="s">
        <v>139</v>
      </c>
      <c r="E181" s="205" t="s">
        <v>1</v>
      </c>
      <c r="F181" s="206" t="s">
        <v>405</v>
      </c>
      <c r="G181" s="204"/>
      <c r="H181" s="207">
        <v>14.186999999999999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139</v>
      </c>
      <c r="AU181" s="213" t="s">
        <v>87</v>
      </c>
      <c r="AV181" s="13" t="s">
        <v>87</v>
      </c>
      <c r="AW181" s="13" t="s">
        <v>34</v>
      </c>
      <c r="AX181" s="13" t="s">
        <v>85</v>
      </c>
      <c r="AY181" s="213" t="s">
        <v>122</v>
      </c>
    </row>
    <row r="182" spans="1:65" s="2" customFormat="1" ht="24.2" customHeight="1">
      <c r="A182" s="33"/>
      <c r="B182" s="34"/>
      <c r="C182" s="225" t="s">
        <v>261</v>
      </c>
      <c r="D182" s="225" t="s">
        <v>243</v>
      </c>
      <c r="E182" s="226" t="s">
        <v>406</v>
      </c>
      <c r="F182" s="227" t="s">
        <v>407</v>
      </c>
      <c r="G182" s="228" t="s">
        <v>246</v>
      </c>
      <c r="H182" s="229">
        <v>11.420999999999999</v>
      </c>
      <c r="I182" s="230"/>
      <c r="J182" s="231">
        <f>ROUND(I182*H182,2)</f>
        <v>0</v>
      </c>
      <c r="K182" s="227" t="s">
        <v>129</v>
      </c>
      <c r="L182" s="232"/>
      <c r="M182" s="233" t="s">
        <v>1</v>
      </c>
      <c r="N182" s="234" t="s">
        <v>42</v>
      </c>
      <c r="O182" s="70"/>
      <c r="P182" s="194">
        <f>O182*H182</f>
        <v>0</v>
      </c>
      <c r="Q182" s="194">
        <v>1</v>
      </c>
      <c r="R182" s="194">
        <f>Q182*H182</f>
        <v>11.420999999999999</v>
      </c>
      <c r="S182" s="194">
        <v>0</v>
      </c>
      <c r="T182" s="19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6" t="s">
        <v>174</v>
      </c>
      <c r="AT182" s="196" t="s">
        <v>243</v>
      </c>
      <c r="AU182" s="196" t="s">
        <v>87</v>
      </c>
      <c r="AY182" s="16" t="s">
        <v>122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6" t="s">
        <v>85</v>
      </c>
      <c r="BK182" s="197">
        <f>ROUND(I182*H182,2)</f>
        <v>0</v>
      </c>
      <c r="BL182" s="16" t="s">
        <v>130</v>
      </c>
      <c r="BM182" s="196" t="s">
        <v>408</v>
      </c>
    </row>
    <row r="183" spans="1:65" s="2" customFormat="1">
      <c r="A183" s="33"/>
      <c r="B183" s="34"/>
      <c r="C183" s="35"/>
      <c r="D183" s="198" t="s">
        <v>132</v>
      </c>
      <c r="E183" s="35"/>
      <c r="F183" s="199" t="s">
        <v>407</v>
      </c>
      <c r="G183" s="35"/>
      <c r="H183" s="35"/>
      <c r="I183" s="200"/>
      <c r="J183" s="35"/>
      <c r="K183" s="35"/>
      <c r="L183" s="38"/>
      <c r="M183" s="201"/>
      <c r="N183" s="202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132</v>
      </c>
      <c r="AU183" s="16" t="s">
        <v>87</v>
      </c>
    </row>
    <row r="184" spans="1:65" s="13" customFormat="1">
      <c r="B184" s="203"/>
      <c r="C184" s="204"/>
      <c r="D184" s="198" t="s">
        <v>139</v>
      </c>
      <c r="E184" s="205" t="s">
        <v>1</v>
      </c>
      <c r="F184" s="206" t="s">
        <v>409</v>
      </c>
      <c r="G184" s="204"/>
      <c r="H184" s="207">
        <v>11.420999999999999</v>
      </c>
      <c r="I184" s="208"/>
      <c r="J184" s="204"/>
      <c r="K184" s="204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139</v>
      </c>
      <c r="AU184" s="213" t="s">
        <v>87</v>
      </c>
      <c r="AV184" s="13" t="s">
        <v>87</v>
      </c>
      <c r="AW184" s="13" t="s">
        <v>34</v>
      </c>
      <c r="AX184" s="13" t="s">
        <v>85</v>
      </c>
      <c r="AY184" s="213" t="s">
        <v>122</v>
      </c>
    </row>
    <row r="185" spans="1:65" s="2" customFormat="1" ht="24.2" customHeight="1">
      <c r="A185" s="33"/>
      <c r="B185" s="34"/>
      <c r="C185" s="225" t="s">
        <v>265</v>
      </c>
      <c r="D185" s="225" t="s">
        <v>243</v>
      </c>
      <c r="E185" s="226" t="s">
        <v>410</v>
      </c>
      <c r="F185" s="227" t="s">
        <v>411</v>
      </c>
      <c r="G185" s="228" t="s">
        <v>246</v>
      </c>
      <c r="H185" s="229">
        <v>0.6</v>
      </c>
      <c r="I185" s="230"/>
      <c r="J185" s="231">
        <f>ROUND(I185*H185,2)</f>
        <v>0</v>
      </c>
      <c r="K185" s="227" t="s">
        <v>129</v>
      </c>
      <c r="L185" s="232"/>
      <c r="M185" s="233" t="s">
        <v>1</v>
      </c>
      <c r="N185" s="234" t="s">
        <v>42</v>
      </c>
      <c r="O185" s="70"/>
      <c r="P185" s="194">
        <f>O185*H185</f>
        <v>0</v>
      </c>
      <c r="Q185" s="194">
        <v>1</v>
      </c>
      <c r="R185" s="194">
        <f>Q185*H185</f>
        <v>0.6</v>
      </c>
      <c r="S185" s="194">
        <v>0</v>
      </c>
      <c r="T185" s="19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6" t="s">
        <v>174</v>
      </c>
      <c r="AT185" s="196" t="s">
        <v>243</v>
      </c>
      <c r="AU185" s="196" t="s">
        <v>87</v>
      </c>
      <c r="AY185" s="16" t="s">
        <v>122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6" t="s">
        <v>85</v>
      </c>
      <c r="BK185" s="197">
        <f>ROUND(I185*H185,2)</f>
        <v>0</v>
      </c>
      <c r="BL185" s="16" t="s">
        <v>130</v>
      </c>
      <c r="BM185" s="196" t="s">
        <v>412</v>
      </c>
    </row>
    <row r="186" spans="1:65" s="2" customFormat="1">
      <c r="A186" s="33"/>
      <c r="B186" s="34"/>
      <c r="C186" s="35"/>
      <c r="D186" s="198" t="s">
        <v>132</v>
      </c>
      <c r="E186" s="35"/>
      <c r="F186" s="199" t="s">
        <v>411</v>
      </c>
      <c r="G186" s="35"/>
      <c r="H186" s="35"/>
      <c r="I186" s="200"/>
      <c r="J186" s="35"/>
      <c r="K186" s="35"/>
      <c r="L186" s="38"/>
      <c r="M186" s="201"/>
      <c r="N186" s="202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132</v>
      </c>
      <c r="AU186" s="16" t="s">
        <v>87</v>
      </c>
    </row>
    <row r="187" spans="1:65" s="2" customFormat="1" ht="24.2" customHeight="1">
      <c r="A187" s="33"/>
      <c r="B187" s="34"/>
      <c r="C187" s="225" t="s">
        <v>271</v>
      </c>
      <c r="D187" s="225" t="s">
        <v>243</v>
      </c>
      <c r="E187" s="226" t="s">
        <v>413</v>
      </c>
      <c r="F187" s="227" t="s">
        <v>414</v>
      </c>
      <c r="G187" s="228" t="s">
        <v>171</v>
      </c>
      <c r="H187" s="229">
        <v>12</v>
      </c>
      <c r="I187" s="230"/>
      <c r="J187" s="231">
        <f>ROUND(I187*H187,2)</f>
        <v>0</v>
      </c>
      <c r="K187" s="227" t="s">
        <v>129</v>
      </c>
      <c r="L187" s="232"/>
      <c r="M187" s="233" t="s">
        <v>1</v>
      </c>
      <c r="N187" s="234" t="s">
        <v>42</v>
      </c>
      <c r="O187" s="70"/>
      <c r="P187" s="194">
        <f>O187*H187</f>
        <v>0</v>
      </c>
      <c r="Q187" s="194">
        <v>1.823E-2</v>
      </c>
      <c r="R187" s="194">
        <f>Q187*H187</f>
        <v>0.21876000000000001</v>
      </c>
      <c r="S187" s="194">
        <v>0</v>
      </c>
      <c r="T187" s="19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6" t="s">
        <v>174</v>
      </c>
      <c r="AT187" s="196" t="s">
        <v>243</v>
      </c>
      <c r="AU187" s="196" t="s">
        <v>87</v>
      </c>
      <c r="AY187" s="16" t="s">
        <v>122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6" t="s">
        <v>85</v>
      </c>
      <c r="BK187" s="197">
        <f>ROUND(I187*H187,2)</f>
        <v>0</v>
      </c>
      <c r="BL187" s="16" t="s">
        <v>130</v>
      </c>
      <c r="BM187" s="196" t="s">
        <v>415</v>
      </c>
    </row>
    <row r="188" spans="1:65" s="2" customFormat="1">
      <c r="A188" s="33"/>
      <c r="B188" s="34"/>
      <c r="C188" s="35"/>
      <c r="D188" s="198" t="s">
        <v>132</v>
      </c>
      <c r="E188" s="35"/>
      <c r="F188" s="199" t="s">
        <v>414</v>
      </c>
      <c r="G188" s="35"/>
      <c r="H188" s="35"/>
      <c r="I188" s="200"/>
      <c r="J188" s="35"/>
      <c r="K188" s="35"/>
      <c r="L188" s="38"/>
      <c r="M188" s="201"/>
      <c r="N188" s="202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132</v>
      </c>
      <c r="AU188" s="16" t="s">
        <v>87</v>
      </c>
    </row>
    <row r="189" spans="1:65" s="2" customFormat="1" ht="24.2" customHeight="1">
      <c r="A189" s="33"/>
      <c r="B189" s="34"/>
      <c r="C189" s="225" t="s">
        <v>277</v>
      </c>
      <c r="D189" s="225" t="s">
        <v>243</v>
      </c>
      <c r="E189" s="226" t="s">
        <v>416</v>
      </c>
      <c r="F189" s="227" t="s">
        <v>417</v>
      </c>
      <c r="G189" s="228" t="s">
        <v>136</v>
      </c>
      <c r="H189" s="229">
        <v>8.7439999999999998</v>
      </c>
      <c r="I189" s="230"/>
      <c r="J189" s="231">
        <f>ROUND(I189*H189,2)</f>
        <v>0</v>
      </c>
      <c r="K189" s="227" t="s">
        <v>129</v>
      </c>
      <c r="L189" s="232"/>
      <c r="M189" s="233" t="s">
        <v>1</v>
      </c>
      <c r="N189" s="234" t="s">
        <v>42</v>
      </c>
      <c r="O189" s="70"/>
      <c r="P189" s="194">
        <f>O189*H189</f>
        <v>0</v>
      </c>
      <c r="Q189" s="194">
        <v>2.234</v>
      </c>
      <c r="R189" s="194">
        <f>Q189*H189</f>
        <v>19.534095999999998</v>
      </c>
      <c r="S189" s="194">
        <v>0</v>
      </c>
      <c r="T189" s="19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6" t="s">
        <v>174</v>
      </c>
      <c r="AT189" s="196" t="s">
        <v>243</v>
      </c>
      <c r="AU189" s="196" t="s">
        <v>87</v>
      </c>
      <c r="AY189" s="16" t="s">
        <v>122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6" t="s">
        <v>85</v>
      </c>
      <c r="BK189" s="197">
        <f>ROUND(I189*H189,2)</f>
        <v>0</v>
      </c>
      <c r="BL189" s="16" t="s">
        <v>130</v>
      </c>
      <c r="BM189" s="196" t="s">
        <v>418</v>
      </c>
    </row>
    <row r="190" spans="1:65" s="2" customFormat="1">
      <c r="A190" s="33"/>
      <c r="B190" s="34"/>
      <c r="C190" s="35"/>
      <c r="D190" s="198" t="s">
        <v>132</v>
      </c>
      <c r="E190" s="35"/>
      <c r="F190" s="199" t="s">
        <v>417</v>
      </c>
      <c r="G190" s="35"/>
      <c r="H190" s="35"/>
      <c r="I190" s="200"/>
      <c r="J190" s="35"/>
      <c r="K190" s="35"/>
      <c r="L190" s="38"/>
      <c r="M190" s="201"/>
      <c r="N190" s="202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132</v>
      </c>
      <c r="AU190" s="16" t="s">
        <v>87</v>
      </c>
    </row>
    <row r="191" spans="1:65" s="13" customFormat="1">
      <c r="B191" s="203"/>
      <c r="C191" s="204"/>
      <c r="D191" s="198" t="s">
        <v>139</v>
      </c>
      <c r="E191" s="205" t="s">
        <v>1</v>
      </c>
      <c r="F191" s="206" t="s">
        <v>419</v>
      </c>
      <c r="G191" s="204"/>
      <c r="H191" s="207">
        <v>1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139</v>
      </c>
      <c r="AU191" s="213" t="s">
        <v>87</v>
      </c>
      <c r="AV191" s="13" t="s">
        <v>87</v>
      </c>
      <c r="AW191" s="13" t="s">
        <v>34</v>
      </c>
      <c r="AX191" s="13" t="s">
        <v>77</v>
      </c>
      <c r="AY191" s="213" t="s">
        <v>122</v>
      </c>
    </row>
    <row r="192" spans="1:65" s="13" customFormat="1">
      <c r="B192" s="203"/>
      <c r="C192" s="204"/>
      <c r="D192" s="198" t="s">
        <v>139</v>
      </c>
      <c r="E192" s="205" t="s">
        <v>1</v>
      </c>
      <c r="F192" s="206" t="s">
        <v>420</v>
      </c>
      <c r="G192" s="204"/>
      <c r="H192" s="207">
        <v>7.7439999999999998</v>
      </c>
      <c r="I192" s="208"/>
      <c r="J192" s="204"/>
      <c r="K192" s="204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139</v>
      </c>
      <c r="AU192" s="213" t="s">
        <v>87</v>
      </c>
      <c r="AV192" s="13" t="s">
        <v>87</v>
      </c>
      <c r="AW192" s="13" t="s">
        <v>34</v>
      </c>
      <c r="AX192" s="13" t="s">
        <v>77</v>
      </c>
      <c r="AY192" s="213" t="s">
        <v>122</v>
      </c>
    </row>
    <row r="193" spans="1:65" s="14" customFormat="1">
      <c r="B193" s="214"/>
      <c r="C193" s="215"/>
      <c r="D193" s="198" t="s">
        <v>139</v>
      </c>
      <c r="E193" s="216" t="s">
        <v>1</v>
      </c>
      <c r="F193" s="217" t="s">
        <v>145</v>
      </c>
      <c r="G193" s="215"/>
      <c r="H193" s="218">
        <v>8.7439999999999998</v>
      </c>
      <c r="I193" s="219"/>
      <c r="J193" s="215"/>
      <c r="K193" s="215"/>
      <c r="L193" s="220"/>
      <c r="M193" s="221"/>
      <c r="N193" s="222"/>
      <c r="O193" s="222"/>
      <c r="P193" s="222"/>
      <c r="Q193" s="222"/>
      <c r="R193" s="222"/>
      <c r="S193" s="222"/>
      <c r="T193" s="223"/>
      <c r="AT193" s="224" t="s">
        <v>139</v>
      </c>
      <c r="AU193" s="224" t="s">
        <v>87</v>
      </c>
      <c r="AV193" s="14" t="s">
        <v>130</v>
      </c>
      <c r="AW193" s="14" t="s">
        <v>34</v>
      </c>
      <c r="AX193" s="14" t="s">
        <v>85</v>
      </c>
      <c r="AY193" s="224" t="s">
        <v>122</v>
      </c>
    </row>
    <row r="194" spans="1:65" s="2" customFormat="1" ht="24.2" customHeight="1">
      <c r="A194" s="33"/>
      <c r="B194" s="34"/>
      <c r="C194" s="225" t="s">
        <v>283</v>
      </c>
      <c r="D194" s="225" t="s">
        <v>243</v>
      </c>
      <c r="E194" s="226" t="s">
        <v>421</v>
      </c>
      <c r="F194" s="227" t="s">
        <v>422</v>
      </c>
      <c r="G194" s="228" t="s">
        <v>171</v>
      </c>
      <c r="H194" s="229">
        <v>8</v>
      </c>
      <c r="I194" s="230"/>
      <c r="J194" s="231">
        <f>ROUND(I194*H194,2)</f>
        <v>0</v>
      </c>
      <c r="K194" s="227" t="s">
        <v>129</v>
      </c>
      <c r="L194" s="232"/>
      <c r="M194" s="233" t="s">
        <v>1</v>
      </c>
      <c r="N194" s="234" t="s">
        <v>42</v>
      </c>
      <c r="O194" s="70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6" t="s">
        <v>174</v>
      </c>
      <c r="AT194" s="196" t="s">
        <v>243</v>
      </c>
      <c r="AU194" s="196" t="s">
        <v>87</v>
      </c>
      <c r="AY194" s="16" t="s">
        <v>122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6" t="s">
        <v>85</v>
      </c>
      <c r="BK194" s="197">
        <f>ROUND(I194*H194,2)</f>
        <v>0</v>
      </c>
      <c r="BL194" s="16" t="s">
        <v>130</v>
      </c>
      <c r="BM194" s="196" t="s">
        <v>423</v>
      </c>
    </row>
    <row r="195" spans="1:65" s="2" customFormat="1">
      <c r="A195" s="33"/>
      <c r="B195" s="34"/>
      <c r="C195" s="35"/>
      <c r="D195" s="198" t="s">
        <v>132</v>
      </c>
      <c r="E195" s="35"/>
      <c r="F195" s="199" t="s">
        <v>422</v>
      </c>
      <c r="G195" s="35"/>
      <c r="H195" s="35"/>
      <c r="I195" s="200"/>
      <c r="J195" s="35"/>
      <c r="K195" s="35"/>
      <c r="L195" s="38"/>
      <c r="M195" s="201"/>
      <c r="N195" s="202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132</v>
      </c>
      <c r="AU195" s="16" t="s">
        <v>87</v>
      </c>
    </row>
    <row r="196" spans="1:65" s="13" customFormat="1">
      <c r="B196" s="203"/>
      <c r="C196" s="204"/>
      <c r="D196" s="198" t="s">
        <v>139</v>
      </c>
      <c r="E196" s="205" t="s">
        <v>1</v>
      </c>
      <c r="F196" s="206" t="s">
        <v>424</v>
      </c>
      <c r="G196" s="204"/>
      <c r="H196" s="207">
        <v>8</v>
      </c>
      <c r="I196" s="208"/>
      <c r="J196" s="204"/>
      <c r="K196" s="204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139</v>
      </c>
      <c r="AU196" s="213" t="s">
        <v>87</v>
      </c>
      <c r="AV196" s="13" t="s">
        <v>87</v>
      </c>
      <c r="AW196" s="13" t="s">
        <v>34</v>
      </c>
      <c r="AX196" s="13" t="s">
        <v>85</v>
      </c>
      <c r="AY196" s="213" t="s">
        <v>122</v>
      </c>
    </row>
    <row r="197" spans="1:65" s="2" customFormat="1" ht="24.2" customHeight="1">
      <c r="A197" s="33"/>
      <c r="B197" s="34"/>
      <c r="C197" s="225" t="s">
        <v>289</v>
      </c>
      <c r="D197" s="225" t="s">
        <v>243</v>
      </c>
      <c r="E197" s="226" t="s">
        <v>425</v>
      </c>
      <c r="F197" s="227" t="s">
        <v>426</v>
      </c>
      <c r="G197" s="228" t="s">
        <v>165</v>
      </c>
      <c r="H197" s="229">
        <v>2</v>
      </c>
      <c r="I197" s="230"/>
      <c r="J197" s="231">
        <f>ROUND(I197*H197,2)</f>
        <v>0</v>
      </c>
      <c r="K197" s="227" t="s">
        <v>129</v>
      </c>
      <c r="L197" s="232"/>
      <c r="M197" s="233" t="s">
        <v>1</v>
      </c>
      <c r="N197" s="234" t="s">
        <v>42</v>
      </c>
      <c r="O197" s="70"/>
      <c r="P197" s="194">
        <f>O197*H197</f>
        <v>0</v>
      </c>
      <c r="Q197" s="194">
        <v>0</v>
      </c>
      <c r="R197" s="194">
        <f>Q197*H197</f>
        <v>0</v>
      </c>
      <c r="S197" s="194">
        <v>0</v>
      </c>
      <c r="T197" s="19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6" t="s">
        <v>174</v>
      </c>
      <c r="AT197" s="196" t="s">
        <v>243</v>
      </c>
      <c r="AU197" s="196" t="s">
        <v>87</v>
      </c>
      <c r="AY197" s="16" t="s">
        <v>122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6" t="s">
        <v>85</v>
      </c>
      <c r="BK197" s="197">
        <f>ROUND(I197*H197,2)</f>
        <v>0</v>
      </c>
      <c r="BL197" s="16" t="s">
        <v>130</v>
      </c>
      <c r="BM197" s="196" t="s">
        <v>427</v>
      </c>
    </row>
    <row r="198" spans="1:65" s="2" customFormat="1">
      <c r="A198" s="33"/>
      <c r="B198" s="34"/>
      <c r="C198" s="35"/>
      <c r="D198" s="198" t="s">
        <v>132</v>
      </c>
      <c r="E198" s="35"/>
      <c r="F198" s="199" t="s">
        <v>426</v>
      </c>
      <c r="G198" s="35"/>
      <c r="H198" s="35"/>
      <c r="I198" s="200"/>
      <c r="J198" s="35"/>
      <c r="K198" s="35"/>
      <c r="L198" s="38"/>
      <c r="M198" s="201"/>
      <c r="N198" s="202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132</v>
      </c>
      <c r="AU198" s="16" t="s">
        <v>87</v>
      </c>
    </row>
    <row r="199" spans="1:65" s="2" customFormat="1" ht="24.2" customHeight="1">
      <c r="A199" s="33"/>
      <c r="B199" s="34"/>
      <c r="C199" s="225" t="s">
        <v>295</v>
      </c>
      <c r="D199" s="225" t="s">
        <v>243</v>
      </c>
      <c r="E199" s="226" t="s">
        <v>428</v>
      </c>
      <c r="F199" s="227" t="s">
        <v>429</v>
      </c>
      <c r="G199" s="228" t="s">
        <v>165</v>
      </c>
      <c r="H199" s="229">
        <v>4</v>
      </c>
      <c r="I199" s="230"/>
      <c r="J199" s="231">
        <f>ROUND(I199*H199,2)</f>
        <v>0</v>
      </c>
      <c r="K199" s="227" t="s">
        <v>129</v>
      </c>
      <c r="L199" s="232"/>
      <c r="M199" s="233" t="s">
        <v>1</v>
      </c>
      <c r="N199" s="234" t="s">
        <v>42</v>
      </c>
      <c r="O199" s="70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6" t="s">
        <v>174</v>
      </c>
      <c r="AT199" s="196" t="s">
        <v>243</v>
      </c>
      <c r="AU199" s="196" t="s">
        <v>87</v>
      </c>
      <c r="AY199" s="16" t="s">
        <v>122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6" t="s">
        <v>85</v>
      </c>
      <c r="BK199" s="197">
        <f>ROUND(I199*H199,2)</f>
        <v>0</v>
      </c>
      <c r="BL199" s="16" t="s">
        <v>130</v>
      </c>
      <c r="BM199" s="196" t="s">
        <v>430</v>
      </c>
    </row>
    <row r="200" spans="1:65" s="2" customFormat="1">
      <c r="A200" s="33"/>
      <c r="B200" s="34"/>
      <c r="C200" s="35"/>
      <c r="D200" s="198" t="s">
        <v>132</v>
      </c>
      <c r="E200" s="35"/>
      <c r="F200" s="199" t="s">
        <v>429</v>
      </c>
      <c r="G200" s="35"/>
      <c r="H200" s="35"/>
      <c r="I200" s="200"/>
      <c r="J200" s="35"/>
      <c r="K200" s="35"/>
      <c r="L200" s="38"/>
      <c r="M200" s="201"/>
      <c r="N200" s="202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132</v>
      </c>
      <c r="AU200" s="16" t="s">
        <v>87</v>
      </c>
    </row>
    <row r="201" spans="1:65" s="2" customFormat="1" ht="24.2" customHeight="1">
      <c r="A201" s="33"/>
      <c r="B201" s="34"/>
      <c r="C201" s="225" t="s">
        <v>298</v>
      </c>
      <c r="D201" s="225" t="s">
        <v>243</v>
      </c>
      <c r="E201" s="226" t="s">
        <v>431</v>
      </c>
      <c r="F201" s="227" t="s">
        <v>432</v>
      </c>
      <c r="G201" s="228" t="s">
        <v>165</v>
      </c>
      <c r="H201" s="229">
        <v>2</v>
      </c>
      <c r="I201" s="230"/>
      <c r="J201" s="231">
        <f>ROUND(I201*H201,2)</f>
        <v>0</v>
      </c>
      <c r="K201" s="227" t="s">
        <v>129</v>
      </c>
      <c r="L201" s="232"/>
      <c r="M201" s="233" t="s">
        <v>1</v>
      </c>
      <c r="N201" s="234" t="s">
        <v>42</v>
      </c>
      <c r="O201" s="70"/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6" t="s">
        <v>174</v>
      </c>
      <c r="AT201" s="196" t="s">
        <v>243</v>
      </c>
      <c r="AU201" s="196" t="s">
        <v>87</v>
      </c>
      <c r="AY201" s="16" t="s">
        <v>122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6" t="s">
        <v>85</v>
      </c>
      <c r="BK201" s="197">
        <f>ROUND(I201*H201,2)</f>
        <v>0</v>
      </c>
      <c r="BL201" s="16" t="s">
        <v>130</v>
      </c>
      <c r="BM201" s="196" t="s">
        <v>433</v>
      </c>
    </row>
    <row r="202" spans="1:65" s="2" customFormat="1">
      <c r="A202" s="33"/>
      <c r="B202" s="34"/>
      <c r="C202" s="35"/>
      <c r="D202" s="198" t="s">
        <v>132</v>
      </c>
      <c r="E202" s="35"/>
      <c r="F202" s="199" t="s">
        <v>432</v>
      </c>
      <c r="G202" s="35"/>
      <c r="H202" s="35"/>
      <c r="I202" s="200"/>
      <c r="J202" s="35"/>
      <c r="K202" s="35"/>
      <c r="L202" s="38"/>
      <c r="M202" s="201"/>
      <c r="N202" s="202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132</v>
      </c>
      <c r="AU202" s="16" t="s">
        <v>87</v>
      </c>
    </row>
    <row r="203" spans="1:65" s="2" customFormat="1" ht="24.2" customHeight="1">
      <c r="A203" s="33"/>
      <c r="B203" s="34"/>
      <c r="C203" s="225" t="s">
        <v>304</v>
      </c>
      <c r="D203" s="225" t="s">
        <v>243</v>
      </c>
      <c r="E203" s="226" t="s">
        <v>434</v>
      </c>
      <c r="F203" s="227" t="s">
        <v>435</v>
      </c>
      <c r="G203" s="228" t="s">
        <v>136</v>
      </c>
      <c r="H203" s="229">
        <v>0.28799999999999998</v>
      </c>
      <c r="I203" s="230"/>
      <c r="J203" s="231">
        <f>ROUND(I203*H203,2)</f>
        <v>0</v>
      </c>
      <c r="K203" s="227" t="s">
        <v>129</v>
      </c>
      <c r="L203" s="232"/>
      <c r="M203" s="233" t="s">
        <v>1</v>
      </c>
      <c r="N203" s="234" t="s">
        <v>42</v>
      </c>
      <c r="O203" s="70"/>
      <c r="P203" s="194">
        <f>O203*H203</f>
        <v>0</v>
      </c>
      <c r="Q203" s="194">
        <v>2.4289999999999998</v>
      </c>
      <c r="R203" s="194">
        <f>Q203*H203</f>
        <v>0.69955199999999995</v>
      </c>
      <c r="S203" s="194">
        <v>0</v>
      </c>
      <c r="T203" s="19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6" t="s">
        <v>174</v>
      </c>
      <c r="AT203" s="196" t="s">
        <v>243</v>
      </c>
      <c r="AU203" s="196" t="s">
        <v>87</v>
      </c>
      <c r="AY203" s="16" t="s">
        <v>122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6" t="s">
        <v>85</v>
      </c>
      <c r="BK203" s="197">
        <f>ROUND(I203*H203,2)</f>
        <v>0</v>
      </c>
      <c r="BL203" s="16" t="s">
        <v>130</v>
      </c>
      <c r="BM203" s="196" t="s">
        <v>436</v>
      </c>
    </row>
    <row r="204" spans="1:65" s="2" customFormat="1">
      <c r="A204" s="33"/>
      <c r="B204" s="34"/>
      <c r="C204" s="35"/>
      <c r="D204" s="198" t="s">
        <v>132</v>
      </c>
      <c r="E204" s="35"/>
      <c r="F204" s="199" t="s">
        <v>435</v>
      </c>
      <c r="G204" s="35"/>
      <c r="H204" s="35"/>
      <c r="I204" s="200"/>
      <c r="J204" s="35"/>
      <c r="K204" s="35"/>
      <c r="L204" s="38"/>
      <c r="M204" s="201"/>
      <c r="N204" s="202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132</v>
      </c>
      <c r="AU204" s="16" t="s">
        <v>87</v>
      </c>
    </row>
    <row r="205" spans="1:65" s="13" customFormat="1">
      <c r="B205" s="203"/>
      <c r="C205" s="204"/>
      <c r="D205" s="198" t="s">
        <v>139</v>
      </c>
      <c r="E205" s="205" t="s">
        <v>1</v>
      </c>
      <c r="F205" s="206" t="s">
        <v>437</v>
      </c>
      <c r="G205" s="204"/>
      <c r="H205" s="207">
        <v>0.28799999999999998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139</v>
      </c>
      <c r="AU205" s="213" t="s">
        <v>87</v>
      </c>
      <c r="AV205" s="13" t="s">
        <v>87</v>
      </c>
      <c r="AW205" s="13" t="s">
        <v>34</v>
      </c>
      <c r="AX205" s="13" t="s">
        <v>85</v>
      </c>
      <c r="AY205" s="213" t="s">
        <v>122</v>
      </c>
    </row>
    <row r="206" spans="1:65" s="12" customFormat="1" ht="25.9" customHeight="1">
      <c r="B206" s="169"/>
      <c r="C206" s="170"/>
      <c r="D206" s="171" t="s">
        <v>76</v>
      </c>
      <c r="E206" s="172" t="s">
        <v>269</v>
      </c>
      <c r="F206" s="172" t="s">
        <v>270</v>
      </c>
      <c r="G206" s="170"/>
      <c r="H206" s="170"/>
      <c r="I206" s="173"/>
      <c r="J206" s="174">
        <f>BK206</f>
        <v>0</v>
      </c>
      <c r="K206" s="170"/>
      <c r="L206" s="175"/>
      <c r="M206" s="176"/>
      <c r="N206" s="177"/>
      <c r="O206" s="177"/>
      <c r="P206" s="178">
        <f>SUM(P207:P233)</f>
        <v>0</v>
      </c>
      <c r="Q206" s="177"/>
      <c r="R206" s="178">
        <f>SUM(R207:R233)</f>
        <v>0</v>
      </c>
      <c r="S206" s="177"/>
      <c r="T206" s="179">
        <f>SUM(T207:T233)</f>
        <v>0</v>
      </c>
      <c r="AR206" s="180" t="s">
        <v>130</v>
      </c>
      <c r="AT206" s="181" t="s">
        <v>76</v>
      </c>
      <c r="AU206" s="181" t="s">
        <v>77</v>
      </c>
      <c r="AY206" s="180" t="s">
        <v>122</v>
      </c>
      <c r="BK206" s="182">
        <f>SUM(BK207:BK233)</f>
        <v>0</v>
      </c>
    </row>
    <row r="207" spans="1:65" s="2" customFormat="1" ht="37.9" customHeight="1">
      <c r="A207" s="33"/>
      <c r="B207" s="34"/>
      <c r="C207" s="185" t="s">
        <v>438</v>
      </c>
      <c r="D207" s="185" t="s">
        <v>125</v>
      </c>
      <c r="E207" s="186" t="s">
        <v>439</v>
      </c>
      <c r="F207" s="187" t="s">
        <v>440</v>
      </c>
      <c r="G207" s="188" t="s">
        <v>246</v>
      </c>
      <c r="H207" s="189">
        <v>3.34</v>
      </c>
      <c r="I207" s="190"/>
      <c r="J207" s="191">
        <f>ROUND(I207*H207,2)</f>
        <v>0</v>
      </c>
      <c r="K207" s="187" t="s">
        <v>129</v>
      </c>
      <c r="L207" s="38"/>
      <c r="M207" s="192" t="s">
        <v>1</v>
      </c>
      <c r="N207" s="193" t="s">
        <v>42</v>
      </c>
      <c r="O207" s="70"/>
      <c r="P207" s="194">
        <f>O207*H207</f>
        <v>0</v>
      </c>
      <c r="Q207" s="194">
        <v>0</v>
      </c>
      <c r="R207" s="194">
        <f>Q207*H207</f>
        <v>0</v>
      </c>
      <c r="S207" s="194">
        <v>0</v>
      </c>
      <c r="T207" s="195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6" t="s">
        <v>274</v>
      </c>
      <c r="AT207" s="196" t="s">
        <v>125</v>
      </c>
      <c r="AU207" s="196" t="s">
        <v>85</v>
      </c>
      <c r="AY207" s="16" t="s">
        <v>122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6" t="s">
        <v>85</v>
      </c>
      <c r="BK207" s="197">
        <f>ROUND(I207*H207,2)</f>
        <v>0</v>
      </c>
      <c r="BL207" s="16" t="s">
        <v>274</v>
      </c>
      <c r="BM207" s="196" t="s">
        <v>441</v>
      </c>
    </row>
    <row r="208" spans="1:65" s="2" customFormat="1" ht="68.25">
      <c r="A208" s="33"/>
      <c r="B208" s="34"/>
      <c r="C208" s="35"/>
      <c r="D208" s="198" t="s">
        <v>132</v>
      </c>
      <c r="E208" s="35"/>
      <c r="F208" s="199" t="s">
        <v>442</v>
      </c>
      <c r="G208" s="35"/>
      <c r="H208" s="35"/>
      <c r="I208" s="200"/>
      <c r="J208" s="35"/>
      <c r="K208" s="35"/>
      <c r="L208" s="38"/>
      <c r="M208" s="201"/>
      <c r="N208" s="202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132</v>
      </c>
      <c r="AU208" s="16" t="s">
        <v>85</v>
      </c>
    </row>
    <row r="209" spans="1:65" s="2" customFormat="1" ht="19.5">
      <c r="A209" s="33"/>
      <c r="B209" s="34"/>
      <c r="C209" s="35"/>
      <c r="D209" s="198" t="s">
        <v>345</v>
      </c>
      <c r="E209" s="35"/>
      <c r="F209" s="238" t="s">
        <v>443</v>
      </c>
      <c r="G209" s="35"/>
      <c r="H209" s="35"/>
      <c r="I209" s="200"/>
      <c r="J209" s="35"/>
      <c r="K209" s="35"/>
      <c r="L209" s="38"/>
      <c r="M209" s="201"/>
      <c r="N209" s="202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345</v>
      </c>
      <c r="AU209" s="16" t="s">
        <v>85</v>
      </c>
    </row>
    <row r="210" spans="1:65" s="13" customFormat="1">
      <c r="B210" s="203"/>
      <c r="C210" s="204"/>
      <c r="D210" s="198" t="s">
        <v>139</v>
      </c>
      <c r="E210" s="205" t="s">
        <v>1</v>
      </c>
      <c r="F210" s="206" t="s">
        <v>444</v>
      </c>
      <c r="G210" s="204"/>
      <c r="H210" s="207">
        <v>3.34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139</v>
      </c>
      <c r="AU210" s="213" t="s">
        <v>85</v>
      </c>
      <c r="AV210" s="13" t="s">
        <v>87</v>
      </c>
      <c r="AW210" s="13" t="s">
        <v>34</v>
      </c>
      <c r="AX210" s="13" t="s">
        <v>85</v>
      </c>
      <c r="AY210" s="213" t="s">
        <v>122</v>
      </c>
    </row>
    <row r="211" spans="1:65" s="2" customFormat="1" ht="24.2" customHeight="1">
      <c r="A211" s="33"/>
      <c r="B211" s="34"/>
      <c r="C211" s="185" t="s">
        <v>445</v>
      </c>
      <c r="D211" s="185" t="s">
        <v>125</v>
      </c>
      <c r="E211" s="186" t="s">
        <v>272</v>
      </c>
      <c r="F211" s="187" t="s">
        <v>273</v>
      </c>
      <c r="G211" s="188" t="s">
        <v>246</v>
      </c>
      <c r="H211" s="189">
        <v>5.0000000000000001E-3</v>
      </c>
      <c r="I211" s="190"/>
      <c r="J211" s="191">
        <f>ROUND(I211*H211,2)</f>
        <v>0</v>
      </c>
      <c r="K211" s="187" t="s">
        <v>129</v>
      </c>
      <c r="L211" s="38"/>
      <c r="M211" s="192" t="s">
        <v>1</v>
      </c>
      <c r="N211" s="193" t="s">
        <v>42</v>
      </c>
      <c r="O211" s="70"/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6" t="s">
        <v>274</v>
      </c>
      <c r="AT211" s="196" t="s">
        <v>125</v>
      </c>
      <c r="AU211" s="196" t="s">
        <v>85</v>
      </c>
      <c r="AY211" s="16" t="s">
        <v>122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6" t="s">
        <v>85</v>
      </c>
      <c r="BK211" s="197">
        <f>ROUND(I211*H211,2)</f>
        <v>0</v>
      </c>
      <c r="BL211" s="16" t="s">
        <v>274</v>
      </c>
      <c r="BM211" s="196" t="s">
        <v>446</v>
      </c>
    </row>
    <row r="212" spans="1:65" s="2" customFormat="1" ht="29.25">
      <c r="A212" s="33"/>
      <c r="B212" s="34"/>
      <c r="C212" s="35"/>
      <c r="D212" s="198" t="s">
        <v>132</v>
      </c>
      <c r="E212" s="35"/>
      <c r="F212" s="199" t="s">
        <v>276</v>
      </c>
      <c r="G212" s="35"/>
      <c r="H212" s="35"/>
      <c r="I212" s="200"/>
      <c r="J212" s="35"/>
      <c r="K212" s="35"/>
      <c r="L212" s="38"/>
      <c r="M212" s="201"/>
      <c r="N212" s="202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132</v>
      </c>
      <c r="AU212" s="16" t="s">
        <v>85</v>
      </c>
    </row>
    <row r="213" spans="1:65" s="2" customFormat="1" ht="24.2" customHeight="1">
      <c r="A213" s="33"/>
      <c r="B213" s="34"/>
      <c r="C213" s="185" t="s">
        <v>447</v>
      </c>
      <c r="D213" s="185" t="s">
        <v>125</v>
      </c>
      <c r="E213" s="186" t="s">
        <v>448</v>
      </c>
      <c r="F213" s="187" t="s">
        <v>449</v>
      </c>
      <c r="G213" s="188" t="s">
        <v>246</v>
      </c>
      <c r="H213" s="189">
        <v>61.9</v>
      </c>
      <c r="I213" s="190"/>
      <c r="J213" s="191">
        <f>ROUND(I213*H213,2)</f>
        <v>0</v>
      </c>
      <c r="K213" s="187" t="s">
        <v>129</v>
      </c>
      <c r="L213" s="38"/>
      <c r="M213" s="192" t="s">
        <v>1</v>
      </c>
      <c r="N213" s="193" t="s">
        <v>42</v>
      </c>
      <c r="O213" s="70"/>
      <c r="P213" s="194">
        <f>O213*H213</f>
        <v>0</v>
      </c>
      <c r="Q213" s="194">
        <v>0</v>
      </c>
      <c r="R213" s="194">
        <f>Q213*H213</f>
        <v>0</v>
      </c>
      <c r="S213" s="194">
        <v>0</v>
      </c>
      <c r="T213" s="195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6" t="s">
        <v>274</v>
      </c>
      <c r="AT213" s="196" t="s">
        <v>125</v>
      </c>
      <c r="AU213" s="196" t="s">
        <v>85</v>
      </c>
      <c r="AY213" s="16" t="s">
        <v>122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6" t="s">
        <v>85</v>
      </c>
      <c r="BK213" s="197">
        <f>ROUND(I213*H213,2)</f>
        <v>0</v>
      </c>
      <c r="BL213" s="16" t="s">
        <v>274</v>
      </c>
      <c r="BM213" s="196" t="s">
        <v>450</v>
      </c>
    </row>
    <row r="214" spans="1:65" s="2" customFormat="1" ht="29.25">
      <c r="A214" s="33"/>
      <c r="B214" s="34"/>
      <c r="C214" s="35"/>
      <c r="D214" s="198" t="s">
        <v>132</v>
      </c>
      <c r="E214" s="35"/>
      <c r="F214" s="199" t="s">
        <v>451</v>
      </c>
      <c r="G214" s="35"/>
      <c r="H214" s="35"/>
      <c r="I214" s="200"/>
      <c r="J214" s="35"/>
      <c r="K214" s="35"/>
      <c r="L214" s="38"/>
      <c r="M214" s="201"/>
      <c r="N214" s="202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132</v>
      </c>
      <c r="AU214" s="16" t="s">
        <v>85</v>
      </c>
    </row>
    <row r="215" spans="1:65" s="13" customFormat="1">
      <c r="B215" s="203"/>
      <c r="C215" s="204"/>
      <c r="D215" s="198" t="s">
        <v>139</v>
      </c>
      <c r="E215" s="205" t="s">
        <v>1</v>
      </c>
      <c r="F215" s="206" t="s">
        <v>452</v>
      </c>
      <c r="G215" s="204"/>
      <c r="H215" s="207">
        <v>16.52</v>
      </c>
      <c r="I215" s="208"/>
      <c r="J215" s="204"/>
      <c r="K215" s="204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139</v>
      </c>
      <c r="AU215" s="213" t="s">
        <v>85</v>
      </c>
      <c r="AV215" s="13" t="s">
        <v>87</v>
      </c>
      <c r="AW215" s="13" t="s">
        <v>34</v>
      </c>
      <c r="AX215" s="13" t="s">
        <v>77</v>
      </c>
      <c r="AY215" s="213" t="s">
        <v>122</v>
      </c>
    </row>
    <row r="216" spans="1:65" s="13" customFormat="1">
      <c r="B216" s="203"/>
      <c r="C216" s="204"/>
      <c r="D216" s="198" t="s">
        <v>139</v>
      </c>
      <c r="E216" s="205" t="s">
        <v>1</v>
      </c>
      <c r="F216" s="206" t="s">
        <v>453</v>
      </c>
      <c r="G216" s="204"/>
      <c r="H216" s="207">
        <v>45.38</v>
      </c>
      <c r="I216" s="208"/>
      <c r="J216" s="204"/>
      <c r="K216" s="204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139</v>
      </c>
      <c r="AU216" s="213" t="s">
        <v>85</v>
      </c>
      <c r="AV216" s="13" t="s">
        <v>87</v>
      </c>
      <c r="AW216" s="13" t="s">
        <v>34</v>
      </c>
      <c r="AX216" s="13" t="s">
        <v>77</v>
      </c>
      <c r="AY216" s="213" t="s">
        <v>122</v>
      </c>
    </row>
    <row r="217" spans="1:65" s="14" customFormat="1">
      <c r="B217" s="214"/>
      <c r="C217" s="215"/>
      <c r="D217" s="198" t="s">
        <v>139</v>
      </c>
      <c r="E217" s="216" t="s">
        <v>1</v>
      </c>
      <c r="F217" s="217" t="s">
        <v>145</v>
      </c>
      <c r="G217" s="215"/>
      <c r="H217" s="218">
        <v>61.900000000000006</v>
      </c>
      <c r="I217" s="219"/>
      <c r="J217" s="215"/>
      <c r="K217" s="215"/>
      <c r="L217" s="220"/>
      <c r="M217" s="221"/>
      <c r="N217" s="222"/>
      <c r="O217" s="222"/>
      <c r="P217" s="222"/>
      <c r="Q217" s="222"/>
      <c r="R217" s="222"/>
      <c r="S217" s="222"/>
      <c r="T217" s="223"/>
      <c r="AT217" s="224" t="s">
        <v>139</v>
      </c>
      <c r="AU217" s="224" t="s">
        <v>85</v>
      </c>
      <c r="AV217" s="14" t="s">
        <v>130</v>
      </c>
      <c r="AW217" s="14" t="s">
        <v>34</v>
      </c>
      <c r="AX217" s="14" t="s">
        <v>85</v>
      </c>
      <c r="AY217" s="224" t="s">
        <v>122</v>
      </c>
    </row>
    <row r="218" spans="1:65" s="2" customFormat="1" ht="24.2" customHeight="1">
      <c r="A218" s="33"/>
      <c r="B218" s="34"/>
      <c r="C218" s="185" t="s">
        <v>454</v>
      </c>
      <c r="D218" s="185" t="s">
        <v>125</v>
      </c>
      <c r="E218" s="186" t="s">
        <v>455</v>
      </c>
      <c r="F218" s="187" t="s">
        <v>456</v>
      </c>
      <c r="G218" s="188" t="s">
        <v>246</v>
      </c>
      <c r="H218" s="189">
        <v>61.9</v>
      </c>
      <c r="I218" s="190"/>
      <c r="J218" s="191">
        <f>ROUND(I218*H218,2)</f>
        <v>0</v>
      </c>
      <c r="K218" s="187" t="s">
        <v>129</v>
      </c>
      <c r="L218" s="38"/>
      <c r="M218" s="192" t="s">
        <v>1</v>
      </c>
      <c r="N218" s="193" t="s">
        <v>42</v>
      </c>
      <c r="O218" s="70"/>
      <c r="P218" s="194">
        <f>O218*H218</f>
        <v>0</v>
      </c>
      <c r="Q218" s="194">
        <v>0</v>
      </c>
      <c r="R218" s="194">
        <f>Q218*H218</f>
        <v>0</v>
      </c>
      <c r="S218" s="194">
        <v>0</v>
      </c>
      <c r="T218" s="195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6" t="s">
        <v>274</v>
      </c>
      <c r="AT218" s="196" t="s">
        <v>125</v>
      </c>
      <c r="AU218" s="196" t="s">
        <v>85</v>
      </c>
      <c r="AY218" s="16" t="s">
        <v>122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6" t="s">
        <v>85</v>
      </c>
      <c r="BK218" s="197">
        <f>ROUND(I218*H218,2)</f>
        <v>0</v>
      </c>
      <c r="BL218" s="16" t="s">
        <v>274</v>
      </c>
      <c r="BM218" s="196" t="s">
        <v>457</v>
      </c>
    </row>
    <row r="219" spans="1:65" s="2" customFormat="1" ht="68.25">
      <c r="A219" s="33"/>
      <c r="B219" s="34"/>
      <c r="C219" s="35"/>
      <c r="D219" s="198" t="s">
        <v>132</v>
      </c>
      <c r="E219" s="35"/>
      <c r="F219" s="199" t="s">
        <v>458</v>
      </c>
      <c r="G219" s="35"/>
      <c r="H219" s="35"/>
      <c r="I219" s="200"/>
      <c r="J219" s="35"/>
      <c r="K219" s="35"/>
      <c r="L219" s="38"/>
      <c r="M219" s="201"/>
      <c r="N219" s="202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132</v>
      </c>
      <c r="AU219" s="16" t="s">
        <v>85</v>
      </c>
    </row>
    <row r="220" spans="1:65" s="2" customFormat="1" ht="19.5">
      <c r="A220" s="33"/>
      <c r="B220" s="34"/>
      <c r="C220" s="35"/>
      <c r="D220" s="198" t="s">
        <v>345</v>
      </c>
      <c r="E220" s="35"/>
      <c r="F220" s="238" t="s">
        <v>443</v>
      </c>
      <c r="G220" s="35"/>
      <c r="H220" s="35"/>
      <c r="I220" s="200"/>
      <c r="J220" s="35"/>
      <c r="K220" s="35"/>
      <c r="L220" s="38"/>
      <c r="M220" s="201"/>
      <c r="N220" s="202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345</v>
      </c>
      <c r="AU220" s="16" t="s">
        <v>85</v>
      </c>
    </row>
    <row r="221" spans="1:65" s="13" customFormat="1">
      <c r="B221" s="203"/>
      <c r="C221" s="204"/>
      <c r="D221" s="198" t="s">
        <v>139</v>
      </c>
      <c r="E221" s="205" t="s">
        <v>1</v>
      </c>
      <c r="F221" s="206" t="s">
        <v>459</v>
      </c>
      <c r="G221" s="204"/>
      <c r="H221" s="207">
        <v>61.9</v>
      </c>
      <c r="I221" s="208"/>
      <c r="J221" s="204"/>
      <c r="K221" s="204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139</v>
      </c>
      <c r="AU221" s="213" t="s">
        <v>85</v>
      </c>
      <c r="AV221" s="13" t="s">
        <v>87</v>
      </c>
      <c r="AW221" s="13" t="s">
        <v>34</v>
      </c>
      <c r="AX221" s="13" t="s">
        <v>85</v>
      </c>
      <c r="AY221" s="213" t="s">
        <v>122</v>
      </c>
    </row>
    <row r="222" spans="1:65" s="2" customFormat="1" ht="24.2" customHeight="1">
      <c r="A222" s="33"/>
      <c r="B222" s="34"/>
      <c r="C222" s="185" t="s">
        <v>460</v>
      </c>
      <c r="D222" s="185" t="s">
        <v>125</v>
      </c>
      <c r="E222" s="186" t="s">
        <v>461</v>
      </c>
      <c r="F222" s="187" t="s">
        <v>462</v>
      </c>
      <c r="G222" s="188" t="s">
        <v>246</v>
      </c>
      <c r="H222" s="189">
        <v>4.91</v>
      </c>
      <c r="I222" s="190"/>
      <c r="J222" s="191">
        <f>ROUND(I222*H222,2)</f>
        <v>0</v>
      </c>
      <c r="K222" s="187" t="s">
        <v>129</v>
      </c>
      <c r="L222" s="38"/>
      <c r="M222" s="192" t="s">
        <v>1</v>
      </c>
      <c r="N222" s="193" t="s">
        <v>42</v>
      </c>
      <c r="O222" s="70"/>
      <c r="P222" s="194">
        <f>O222*H222</f>
        <v>0</v>
      </c>
      <c r="Q222" s="194">
        <v>0</v>
      </c>
      <c r="R222" s="194">
        <f>Q222*H222</f>
        <v>0</v>
      </c>
      <c r="S222" s="194">
        <v>0</v>
      </c>
      <c r="T222" s="195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6" t="s">
        <v>274</v>
      </c>
      <c r="AT222" s="196" t="s">
        <v>125</v>
      </c>
      <c r="AU222" s="196" t="s">
        <v>85</v>
      </c>
      <c r="AY222" s="16" t="s">
        <v>122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6" t="s">
        <v>85</v>
      </c>
      <c r="BK222" s="197">
        <f>ROUND(I222*H222,2)</f>
        <v>0</v>
      </c>
      <c r="BL222" s="16" t="s">
        <v>274</v>
      </c>
      <c r="BM222" s="196" t="s">
        <v>463</v>
      </c>
    </row>
    <row r="223" spans="1:65" s="2" customFormat="1" ht="68.25">
      <c r="A223" s="33"/>
      <c r="B223" s="34"/>
      <c r="C223" s="35"/>
      <c r="D223" s="198" t="s">
        <v>132</v>
      </c>
      <c r="E223" s="35"/>
      <c r="F223" s="199" t="s">
        <v>464</v>
      </c>
      <c r="G223" s="35"/>
      <c r="H223" s="35"/>
      <c r="I223" s="200"/>
      <c r="J223" s="35"/>
      <c r="K223" s="35"/>
      <c r="L223" s="38"/>
      <c r="M223" s="201"/>
      <c r="N223" s="202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132</v>
      </c>
      <c r="AU223" s="16" t="s">
        <v>85</v>
      </c>
    </row>
    <row r="224" spans="1:65" s="13" customFormat="1">
      <c r="B224" s="203"/>
      <c r="C224" s="204"/>
      <c r="D224" s="198" t="s">
        <v>139</v>
      </c>
      <c r="E224" s="205" t="s">
        <v>1</v>
      </c>
      <c r="F224" s="206" t="s">
        <v>465</v>
      </c>
      <c r="G224" s="204"/>
      <c r="H224" s="207">
        <v>4.91</v>
      </c>
      <c r="I224" s="208"/>
      <c r="J224" s="204"/>
      <c r="K224" s="204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139</v>
      </c>
      <c r="AU224" s="213" t="s">
        <v>85</v>
      </c>
      <c r="AV224" s="13" t="s">
        <v>87</v>
      </c>
      <c r="AW224" s="13" t="s">
        <v>34</v>
      </c>
      <c r="AX224" s="13" t="s">
        <v>85</v>
      </c>
      <c r="AY224" s="213" t="s">
        <v>122</v>
      </c>
    </row>
    <row r="225" spans="1:65" s="2" customFormat="1" ht="24.2" customHeight="1">
      <c r="A225" s="33"/>
      <c r="B225" s="34"/>
      <c r="C225" s="185" t="s">
        <v>466</v>
      </c>
      <c r="D225" s="185" t="s">
        <v>125</v>
      </c>
      <c r="E225" s="186" t="s">
        <v>461</v>
      </c>
      <c r="F225" s="187" t="s">
        <v>462</v>
      </c>
      <c r="G225" s="188" t="s">
        <v>246</v>
      </c>
      <c r="H225" s="189">
        <v>1.6739999999999999</v>
      </c>
      <c r="I225" s="190"/>
      <c r="J225" s="191">
        <f>ROUND(I225*H225,2)</f>
        <v>0</v>
      </c>
      <c r="K225" s="187" t="s">
        <v>129</v>
      </c>
      <c r="L225" s="38"/>
      <c r="M225" s="192" t="s">
        <v>1</v>
      </c>
      <c r="N225" s="193" t="s">
        <v>42</v>
      </c>
      <c r="O225" s="70"/>
      <c r="P225" s="194">
        <f>O225*H225</f>
        <v>0</v>
      </c>
      <c r="Q225" s="194">
        <v>0</v>
      </c>
      <c r="R225" s="194">
        <f>Q225*H225</f>
        <v>0</v>
      </c>
      <c r="S225" s="194">
        <v>0</v>
      </c>
      <c r="T225" s="195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6" t="s">
        <v>130</v>
      </c>
      <c r="AT225" s="196" t="s">
        <v>125</v>
      </c>
      <c r="AU225" s="196" t="s">
        <v>85</v>
      </c>
      <c r="AY225" s="16" t="s">
        <v>122</v>
      </c>
      <c r="BE225" s="197">
        <f>IF(N225="základní",J225,0)</f>
        <v>0</v>
      </c>
      <c r="BF225" s="197">
        <f>IF(N225="snížená",J225,0)</f>
        <v>0</v>
      </c>
      <c r="BG225" s="197">
        <f>IF(N225="zákl. přenesená",J225,0)</f>
        <v>0</v>
      </c>
      <c r="BH225" s="197">
        <f>IF(N225="sníž. přenesená",J225,0)</f>
        <v>0</v>
      </c>
      <c r="BI225" s="197">
        <f>IF(N225="nulová",J225,0)</f>
        <v>0</v>
      </c>
      <c r="BJ225" s="16" t="s">
        <v>85</v>
      </c>
      <c r="BK225" s="197">
        <f>ROUND(I225*H225,2)</f>
        <v>0</v>
      </c>
      <c r="BL225" s="16" t="s">
        <v>130</v>
      </c>
      <c r="BM225" s="196" t="s">
        <v>467</v>
      </c>
    </row>
    <row r="226" spans="1:65" s="2" customFormat="1" ht="68.25">
      <c r="A226" s="33"/>
      <c r="B226" s="34"/>
      <c r="C226" s="35"/>
      <c r="D226" s="198" t="s">
        <v>132</v>
      </c>
      <c r="E226" s="35"/>
      <c r="F226" s="199" t="s">
        <v>464</v>
      </c>
      <c r="G226" s="35"/>
      <c r="H226" s="35"/>
      <c r="I226" s="200"/>
      <c r="J226" s="35"/>
      <c r="K226" s="35"/>
      <c r="L226" s="38"/>
      <c r="M226" s="201"/>
      <c r="N226" s="202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132</v>
      </c>
      <c r="AU226" s="16" t="s">
        <v>85</v>
      </c>
    </row>
    <row r="227" spans="1:65" s="13" customFormat="1">
      <c r="B227" s="203"/>
      <c r="C227" s="204"/>
      <c r="D227" s="198" t="s">
        <v>139</v>
      </c>
      <c r="E227" s="205" t="s">
        <v>1</v>
      </c>
      <c r="F227" s="206" t="s">
        <v>468</v>
      </c>
      <c r="G227" s="204"/>
      <c r="H227" s="207">
        <v>1.6739999999999999</v>
      </c>
      <c r="I227" s="208"/>
      <c r="J227" s="204"/>
      <c r="K227" s="204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139</v>
      </c>
      <c r="AU227" s="213" t="s">
        <v>85</v>
      </c>
      <c r="AV227" s="13" t="s">
        <v>87</v>
      </c>
      <c r="AW227" s="13" t="s">
        <v>34</v>
      </c>
      <c r="AX227" s="13" t="s">
        <v>85</v>
      </c>
      <c r="AY227" s="213" t="s">
        <v>122</v>
      </c>
    </row>
    <row r="228" spans="1:65" s="2" customFormat="1" ht="24.2" customHeight="1">
      <c r="A228" s="33"/>
      <c r="B228" s="34"/>
      <c r="C228" s="185" t="s">
        <v>469</v>
      </c>
      <c r="D228" s="185" t="s">
        <v>125</v>
      </c>
      <c r="E228" s="186" t="s">
        <v>470</v>
      </c>
      <c r="F228" s="187" t="s">
        <v>471</v>
      </c>
      <c r="G228" s="188" t="s">
        <v>246</v>
      </c>
      <c r="H228" s="189">
        <v>36.703000000000003</v>
      </c>
      <c r="I228" s="190"/>
      <c r="J228" s="191">
        <f>ROUND(I228*H228,2)</f>
        <v>0</v>
      </c>
      <c r="K228" s="187" t="s">
        <v>129</v>
      </c>
      <c r="L228" s="38"/>
      <c r="M228" s="192" t="s">
        <v>1</v>
      </c>
      <c r="N228" s="193" t="s">
        <v>42</v>
      </c>
      <c r="O228" s="70"/>
      <c r="P228" s="194">
        <f>O228*H228</f>
        <v>0</v>
      </c>
      <c r="Q228" s="194">
        <v>0</v>
      </c>
      <c r="R228" s="194">
        <f>Q228*H228</f>
        <v>0</v>
      </c>
      <c r="S228" s="194">
        <v>0</v>
      </c>
      <c r="T228" s="195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6" t="s">
        <v>130</v>
      </c>
      <c r="AT228" s="196" t="s">
        <v>125</v>
      </c>
      <c r="AU228" s="196" t="s">
        <v>85</v>
      </c>
      <c r="AY228" s="16" t="s">
        <v>122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6" t="s">
        <v>85</v>
      </c>
      <c r="BK228" s="197">
        <f>ROUND(I228*H228,2)</f>
        <v>0</v>
      </c>
      <c r="BL228" s="16" t="s">
        <v>130</v>
      </c>
      <c r="BM228" s="196" t="s">
        <v>472</v>
      </c>
    </row>
    <row r="229" spans="1:65" s="2" customFormat="1" ht="68.25">
      <c r="A229" s="33"/>
      <c r="B229" s="34"/>
      <c r="C229" s="35"/>
      <c r="D229" s="198" t="s">
        <v>132</v>
      </c>
      <c r="E229" s="35"/>
      <c r="F229" s="199" t="s">
        <v>473</v>
      </c>
      <c r="G229" s="35"/>
      <c r="H229" s="35"/>
      <c r="I229" s="200"/>
      <c r="J229" s="35"/>
      <c r="K229" s="35"/>
      <c r="L229" s="38"/>
      <c r="M229" s="201"/>
      <c r="N229" s="202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132</v>
      </c>
      <c r="AU229" s="16" t="s">
        <v>85</v>
      </c>
    </row>
    <row r="230" spans="1:65" s="13" customFormat="1">
      <c r="B230" s="203"/>
      <c r="C230" s="204"/>
      <c r="D230" s="198" t="s">
        <v>139</v>
      </c>
      <c r="E230" s="205" t="s">
        <v>1</v>
      </c>
      <c r="F230" s="206" t="s">
        <v>474</v>
      </c>
      <c r="G230" s="204"/>
      <c r="H230" s="207">
        <v>36.703000000000003</v>
      </c>
      <c r="I230" s="208"/>
      <c r="J230" s="204"/>
      <c r="K230" s="204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139</v>
      </c>
      <c r="AU230" s="213" t="s">
        <v>85</v>
      </c>
      <c r="AV230" s="13" t="s">
        <v>87</v>
      </c>
      <c r="AW230" s="13" t="s">
        <v>34</v>
      </c>
      <c r="AX230" s="13" t="s">
        <v>85</v>
      </c>
      <c r="AY230" s="213" t="s">
        <v>122</v>
      </c>
    </row>
    <row r="231" spans="1:65" s="2" customFormat="1" ht="24.2" customHeight="1">
      <c r="A231" s="33"/>
      <c r="B231" s="34"/>
      <c r="C231" s="185" t="s">
        <v>475</v>
      </c>
      <c r="D231" s="185" t="s">
        <v>125</v>
      </c>
      <c r="E231" s="186" t="s">
        <v>284</v>
      </c>
      <c r="F231" s="187" t="s">
        <v>285</v>
      </c>
      <c r="G231" s="188" t="s">
        <v>246</v>
      </c>
      <c r="H231" s="189">
        <v>26.207999999999998</v>
      </c>
      <c r="I231" s="190"/>
      <c r="J231" s="191">
        <f>ROUND(I231*H231,2)</f>
        <v>0</v>
      </c>
      <c r="K231" s="187" t="s">
        <v>129</v>
      </c>
      <c r="L231" s="38"/>
      <c r="M231" s="192" t="s">
        <v>1</v>
      </c>
      <c r="N231" s="193" t="s">
        <v>42</v>
      </c>
      <c r="O231" s="70"/>
      <c r="P231" s="194">
        <f>O231*H231</f>
        <v>0</v>
      </c>
      <c r="Q231" s="194">
        <v>0</v>
      </c>
      <c r="R231" s="194">
        <f>Q231*H231</f>
        <v>0</v>
      </c>
      <c r="S231" s="194">
        <v>0</v>
      </c>
      <c r="T231" s="195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6" t="s">
        <v>130</v>
      </c>
      <c r="AT231" s="196" t="s">
        <v>125</v>
      </c>
      <c r="AU231" s="196" t="s">
        <v>85</v>
      </c>
      <c r="AY231" s="16" t="s">
        <v>122</v>
      </c>
      <c r="BE231" s="197">
        <f>IF(N231="základní",J231,0)</f>
        <v>0</v>
      </c>
      <c r="BF231" s="197">
        <f>IF(N231="snížená",J231,0)</f>
        <v>0</v>
      </c>
      <c r="BG231" s="197">
        <f>IF(N231="zákl. přenesená",J231,0)</f>
        <v>0</v>
      </c>
      <c r="BH231" s="197">
        <f>IF(N231="sníž. přenesená",J231,0)</f>
        <v>0</v>
      </c>
      <c r="BI231" s="197">
        <f>IF(N231="nulová",J231,0)</f>
        <v>0</v>
      </c>
      <c r="BJ231" s="16" t="s">
        <v>85</v>
      </c>
      <c r="BK231" s="197">
        <f>ROUND(I231*H231,2)</f>
        <v>0</v>
      </c>
      <c r="BL231" s="16" t="s">
        <v>130</v>
      </c>
      <c r="BM231" s="196" t="s">
        <v>476</v>
      </c>
    </row>
    <row r="232" spans="1:65" s="2" customFormat="1" ht="68.25">
      <c r="A232" s="33"/>
      <c r="B232" s="34"/>
      <c r="C232" s="35"/>
      <c r="D232" s="198" t="s">
        <v>132</v>
      </c>
      <c r="E232" s="35"/>
      <c r="F232" s="199" t="s">
        <v>287</v>
      </c>
      <c r="G232" s="35"/>
      <c r="H232" s="35"/>
      <c r="I232" s="200"/>
      <c r="J232" s="35"/>
      <c r="K232" s="35"/>
      <c r="L232" s="38"/>
      <c r="M232" s="201"/>
      <c r="N232" s="202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132</v>
      </c>
      <c r="AU232" s="16" t="s">
        <v>85</v>
      </c>
    </row>
    <row r="233" spans="1:65" s="13" customFormat="1">
      <c r="B233" s="203"/>
      <c r="C233" s="204"/>
      <c r="D233" s="198" t="s">
        <v>139</v>
      </c>
      <c r="E233" s="205" t="s">
        <v>1</v>
      </c>
      <c r="F233" s="206" t="s">
        <v>477</v>
      </c>
      <c r="G233" s="204"/>
      <c r="H233" s="207">
        <v>26.207999999999998</v>
      </c>
      <c r="I233" s="208"/>
      <c r="J233" s="204"/>
      <c r="K233" s="204"/>
      <c r="L233" s="209"/>
      <c r="M233" s="235"/>
      <c r="N233" s="236"/>
      <c r="O233" s="236"/>
      <c r="P233" s="236"/>
      <c r="Q233" s="236"/>
      <c r="R233" s="236"/>
      <c r="S233" s="236"/>
      <c r="T233" s="237"/>
      <c r="AT233" s="213" t="s">
        <v>139</v>
      </c>
      <c r="AU233" s="213" t="s">
        <v>85</v>
      </c>
      <c r="AV233" s="13" t="s">
        <v>87</v>
      </c>
      <c r="AW233" s="13" t="s">
        <v>34</v>
      </c>
      <c r="AX233" s="13" t="s">
        <v>85</v>
      </c>
      <c r="AY233" s="213" t="s">
        <v>122</v>
      </c>
    </row>
    <row r="234" spans="1:65" s="2" customFormat="1" ht="6.95" customHeight="1">
      <c r="A234" s="33"/>
      <c r="B234" s="53"/>
      <c r="C234" s="54"/>
      <c r="D234" s="54"/>
      <c r="E234" s="54"/>
      <c r="F234" s="54"/>
      <c r="G234" s="54"/>
      <c r="H234" s="54"/>
      <c r="I234" s="54"/>
      <c r="J234" s="54"/>
      <c r="K234" s="54"/>
      <c r="L234" s="38"/>
      <c r="M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</row>
  </sheetData>
  <sheetProtection algorithmName="SHA-512" hashValue="fhL5GSgFIejxVQzAfZ2oXo8fz/UN3/QDqYWgsY9TAyF6oyHEnI1+H3Oi1vU7papwMpwcwQHPGLwJAfpuiCb5nw==" saltValue="g/aGCjoarj6mcpJo9qzlSBQjk/o1ieSYGpEec6F3fFurk6Jdr/1leC6lauOkRPNd4gfgkAReNe35yVeLkpjvrQ==" spinCount="100000" sheet="1" objects="1" scenarios="1" formatColumns="0" formatRows="0" autoFilter="0"/>
  <autoFilter ref="C118:K233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6" t="s">
        <v>93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7" t="str">
        <f>'Rekapitulace stavby'!K6</f>
        <v>Oprava trati v úseku Třemešná ve Slezsku - Jindřichov ve Slezsku st.hr.</v>
      </c>
      <c r="F7" s="288"/>
      <c r="G7" s="288"/>
      <c r="H7" s="288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9" t="s">
        <v>478</v>
      </c>
      <c r="F9" s="290"/>
      <c r="G9" s="290"/>
      <c r="H9" s="290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5. 8. 2020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1" t="str">
        <f>'Rekapitulace stavby'!E14</f>
        <v>Vyplň údaj</v>
      </c>
      <c r="F18" s="292"/>
      <c r="G18" s="292"/>
      <c r="H18" s="292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3" t="s">
        <v>1</v>
      </c>
      <c r="F27" s="293"/>
      <c r="G27" s="293"/>
      <c r="H27" s="293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ROUND((SUM(BE119:BE253)),  2)</f>
        <v>0</v>
      </c>
      <c r="G33" s="33"/>
      <c r="H33" s="33"/>
      <c r="I33" s="123">
        <v>0.21</v>
      </c>
      <c r="J33" s="122">
        <f>ROUND(((SUM(BE119:BE253))*I33),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ROUND((SUM(BF119:BF253)),  2)</f>
        <v>0</v>
      </c>
      <c r="G34" s="33"/>
      <c r="H34" s="33"/>
      <c r="I34" s="123">
        <v>0.15</v>
      </c>
      <c r="J34" s="122">
        <f>ROUND(((SUM(BF119:BF253))*I34),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ROUND((SUM(BG119:BG253)),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ROUND((SUM(BH119:BH253)),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ROUND((SUM(BI119:BI253)),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5" t="str">
        <f>E7</f>
        <v>Oprava trati v úseku Třemešná ve Slezsku - Jindřichov ve Slezsku st.hr.</v>
      </c>
      <c r="F85" s="286"/>
      <c r="G85" s="286"/>
      <c r="H85" s="28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3" t="str">
        <f>E9</f>
        <v>SO 03 - Oprava železničního přejezdu P 7805 v km 24,880</v>
      </c>
      <c r="F87" s="284"/>
      <c r="G87" s="284"/>
      <c r="H87" s="28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Krnov</v>
      </c>
      <c r="G89" s="35"/>
      <c r="H89" s="35"/>
      <c r="I89" s="28" t="s">
        <v>22</v>
      </c>
      <c r="J89" s="65" t="str">
        <f>IF(J12="","",J12)</f>
        <v>5. 8. 2020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105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106</v>
      </c>
      <c r="E99" s="149"/>
      <c r="F99" s="149"/>
      <c r="G99" s="149"/>
      <c r="H99" s="149"/>
      <c r="I99" s="149"/>
      <c r="J99" s="150">
        <f>J223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107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5" t="str">
        <f>E7</f>
        <v>Oprava trati v úseku Třemešná ve Slezsku - Jindřichov ve Slezsku st.hr.</v>
      </c>
      <c r="F109" s="286"/>
      <c r="G109" s="286"/>
      <c r="H109" s="286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97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73" t="str">
        <f>E9</f>
        <v>SO 03 - Oprava železničního přejezdu P 7805 v km 24,880</v>
      </c>
      <c r="F111" s="284"/>
      <c r="G111" s="284"/>
      <c r="H111" s="284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Krnov</v>
      </c>
      <c r="G113" s="35"/>
      <c r="H113" s="35"/>
      <c r="I113" s="28" t="s">
        <v>22</v>
      </c>
      <c r="J113" s="65" t="str">
        <f>IF(J12="","",J12)</f>
        <v>5. 8. 2020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108</v>
      </c>
      <c r="D118" s="161" t="s">
        <v>62</v>
      </c>
      <c r="E118" s="161" t="s">
        <v>58</v>
      </c>
      <c r="F118" s="161" t="s">
        <v>59</v>
      </c>
      <c r="G118" s="161" t="s">
        <v>109</v>
      </c>
      <c r="H118" s="161" t="s">
        <v>110</v>
      </c>
      <c r="I118" s="161" t="s">
        <v>111</v>
      </c>
      <c r="J118" s="161" t="s">
        <v>101</v>
      </c>
      <c r="K118" s="162" t="s">
        <v>112</v>
      </c>
      <c r="L118" s="163"/>
      <c r="M118" s="74" t="s">
        <v>1</v>
      </c>
      <c r="N118" s="75" t="s">
        <v>41</v>
      </c>
      <c r="O118" s="75" t="s">
        <v>113</v>
      </c>
      <c r="P118" s="75" t="s">
        <v>114</v>
      </c>
      <c r="Q118" s="75" t="s">
        <v>115</v>
      </c>
      <c r="R118" s="75" t="s">
        <v>116</v>
      </c>
      <c r="S118" s="75" t="s">
        <v>117</v>
      </c>
      <c r="T118" s="76" t="s">
        <v>118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119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P120+P223</f>
        <v>0</v>
      </c>
      <c r="Q119" s="78"/>
      <c r="R119" s="166">
        <f>R120+R223</f>
        <v>69.944682</v>
      </c>
      <c r="S119" s="78"/>
      <c r="T119" s="167">
        <f>T120+T223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103</v>
      </c>
      <c r="BK119" s="168">
        <f>BK120+BK223</f>
        <v>0</v>
      </c>
    </row>
    <row r="120" spans="1:65" s="12" customFormat="1" ht="25.9" customHeight="1">
      <c r="B120" s="169"/>
      <c r="C120" s="170"/>
      <c r="D120" s="171" t="s">
        <v>76</v>
      </c>
      <c r="E120" s="172" t="s">
        <v>120</v>
      </c>
      <c r="F120" s="172" t="s">
        <v>121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69.944682</v>
      </c>
      <c r="S120" s="177"/>
      <c r="T120" s="179">
        <f>T121</f>
        <v>0</v>
      </c>
      <c r="AR120" s="180" t="s">
        <v>85</v>
      </c>
      <c r="AT120" s="181" t="s">
        <v>76</v>
      </c>
      <c r="AU120" s="181" t="s">
        <v>77</v>
      </c>
      <c r="AY120" s="180" t="s">
        <v>122</v>
      </c>
      <c r="BK120" s="182">
        <f>BK121</f>
        <v>0</v>
      </c>
    </row>
    <row r="121" spans="1:65" s="12" customFormat="1" ht="22.9" customHeight="1">
      <c r="B121" s="169"/>
      <c r="C121" s="170"/>
      <c r="D121" s="171" t="s">
        <v>76</v>
      </c>
      <c r="E121" s="183" t="s">
        <v>123</v>
      </c>
      <c r="F121" s="183" t="s">
        <v>124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SUM(P122:P222)</f>
        <v>0</v>
      </c>
      <c r="Q121" s="177"/>
      <c r="R121" s="178">
        <f>SUM(R122:R222)</f>
        <v>69.944682</v>
      </c>
      <c r="S121" s="177"/>
      <c r="T121" s="179">
        <f>SUM(T122:T222)</f>
        <v>0</v>
      </c>
      <c r="AR121" s="180" t="s">
        <v>85</v>
      </c>
      <c r="AT121" s="181" t="s">
        <v>76</v>
      </c>
      <c r="AU121" s="181" t="s">
        <v>85</v>
      </c>
      <c r="AY121" s="180" t="s">
        <v>122</v>
      </c>
      <c r="BK121" s="182">
        <f>SUM(BK122:BK222)</f>
        <v>0</v>
      </c>
    </row>
    <row r="122" spans="1:65" s="2" customFormat="1" ht="24.2" customHeight="1">
      <c r="A122" s="33"/>
      <c r="B122" s="34"/>
      <c r="C122" s="185" t="s">
        <v>85</v>
      </c>
      <c r="D122" s="185" t="s">
        <v>125</v>
      </c>
      <c r="E122" s="186" t="s">
        <v>311</v>
      </c>
      <c r="F122" s="187" t="s">
        <v>312</v>
      </c>
      <c r="G122" s="188" t="s">
        <v>149</v>
      </c>
      <c r="H122" s="189">
        <v>13.5</v>
      </c>
      <c r="I122" s="190"/>
      <c r="J122" s="191">
        <f>ROUND(I122*H122,2)</f>
        <v>0</v>
      </c>
      <c r="K122" s="187" t="s">
        <v>129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130</v>
      </c>
      <c r="AT122" s="196" t="s">
        <v>125</v>
      </c>
      <c r="AU122" s="196" t="s">
        <v>87</v>
      </c>
      <c r="AY122" s="16" t="s">
        <v>122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85</v>
      </c>
      <c r="BK122" s="197">
        <f>ROUND(I122*H122,2)</f>
        <v>0</v>
      </c>
      <c r="BL122" s="16" t="s">
        <v>130</v>
      </c>
      <c r="BM122" s="196" t="s">
        <v>479</v>
      </c>
    </row>
    <row r="123" spans="1:65" s="2" customFormat="1" ht="19.5">
      <c r="A123" s="33"/>
      <c r="B123" s="34"/>
      <c r="C123" s="35"/>
      <c r="D123" s="198" t="s">
        <v>132</v>
      </c>
      <c r="E123" s="35"/>
      <c r="F123" s="199" t="s">
        <v>314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132</v>
      </c>
      <c r="AU123" s="16" t="s">
        <v>87</v>
      </c>
    </row>
    <row r="124" spans="1:65" s="13" customFormat="1">
      <c r="B124" s="203"/>
      <c r="C124" s="204"/>
      <c r="D124" s="198" t="s">
        <v>139</v>
      </c>
      <c r="E124" s="205" t="s">
        <v>1</v>
      </c>
      <c r="F124" s="206" t="s">
        <v>480</v>
      </c>
      <c r="G124" s="204"/>
      <c r="H124" s="207">
        <v>13.5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139</v>
      </c>
      <c r="AU124" s="213" t="s">
        <v>87</v>
      </c>
      <c r="AV124" s="13" t="s">
        <v>87</v>
      </c>
      <c r="AW124" s="13" t="s">
        <v>34</v>
      </c>
      <c r="AX124" s="13" t="s">
        <v>85</v>
      </c>
      <c r="AY124" s="213" t="s">
        <v>122</v>
      </c>
    </row>
    <row r="125" spans="1:65" s="2" customFormat="1" ht="24.2" customHeight="1">
      <c r="A125" s="33"/>
      <c r="B125" s="34"/>
      <c r="C125" s="185" t="s">
        <v>87</v>
      </c>
      <c r="D125" s="185" t="s">
        <v>125</v>
      </c>
      <c r="E125" s="186" t="s">
        <v>316</v>
      </c>
      <c r="F125" s="187" t="s">
        <v>317</v>
      </c>
      <c r="G125" s="188" t="s">
        <v>136</v>
      </c>
      <c r="H125" s="189">
        <v>12.972</v>
      </c>
      <c r="I125" s="190"/>
      <c r="J125" s="191">
        <f>ROUND(I125*H125,2)</f>
        <v>0</v>
      </c>
      <c r="K125" s="187" t="s">
        <v>129</v>
      </c>
      <c r="L125" s="38"/>
      <c r="M125" s="192" t="s">
        <v>1</v>
      </c>
      <c r="N125" s="193" t="s">
        <v>42</v>
      </c>
      <c r="O125" s="70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6" t="s">
        <v>130</v>
      </c>
      <c r="AT125" s="196" t="s">
        <v>125</v>
      </c>
      <c r="AU125" s="196" t="s">
        <v>87</v>
      </c>
      <c r="AY125" s="16" t="s">
        <v>122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6" t="s">
        <v>85</v>
      </c>
      <c r="BK125" s="197">
        <f>ROUND(I125*H125,2)</f>
        <v>0</v>
      </c>
      <c r="BL125" s="16" t="s">
        <v>130</v>
      </c>
      <c r="BM125" s="196" t="s">
        <v>481</v>
      </c>
    </row>
    <row r="126" spans="1:65" s="2" customFormat="1" ht="19.5">
      <c r="A126" s="33"/>
      <c r="B126" s="34"/>
      <c r="C126" s="35"/>
      <c r="D126" s="198" t="s">
        <v>132</v>
      </c>
      <c r="E126" s="35"/>
      <c r="F126" s="199" t="s">
        <v>319</v>
      </c>
      <c r="G126" s="35"/>
      <c r="H126" s="35"/>
      <c r="I126" s="200"/>
      <c r="J126" s="35"/>
      <c r="K126" s="35"/>
      <c r="L126" s="38"/>
      <c r="M126" s="201"/>
      <c r="N126" s="202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132</v>
      </c>
      <c r="AU126" s="16" t="s">
        <v>87</v>
      </c>
    </row>
    <row r="127" spans="1:65" s="13" customFormat="1">
      <c r="B127" s="203"/>
      <c r="C127" s="204"/>
      <c r="D127" s="198" t="s">
        <v>139</v>
      </c>
      <c r="E127" s="205" t="s">
        <v>1</v>
      </c>
      <c r="F127" s="206" t="s">
        <v>482</v>
      </c>
      <c r="G127" s="204"/>
      <c r="H127" s="207">
        <v>12.972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139</v>
      </c>
      <c r="AU127" s="213" t="s">
        <v>87</v>
      </c>
      <c r="AV127" s="13" t="s">
        <v>87</v>
      </c>
      <c r="AW127" s="13" t="s">
        <v>34</v>
      </c>
      <c r="AX127" s="13" t="s">
        <v>85</v>
      </c>
      <c r="AY127" s="213" t="s">
        <v>122</v>
      </c>
    </row>
    <row r="128" spans="1:65" s="2" customFormat="1" ht="24.2" customHeight="1">
      <c r="A128" s="33"/>
      <c r="B128" s="34"/>
      <c r="C128" s="185" t="s">
        <v>146</v>
      </c>
      <c r="D128" s="185" t="s">
        <v>125</v>
      </c>
      <c r="E128" s="186" t="s">
        <v>163</v>
      </c>
      <c r="F128" s="187" t="s">
        <v>164</v>
      </c>
      <c r="G128" s="188" t="s">
        <v>165</v>
      </c>
      <c r="H128" s="189">
        <v>5</v>
      </c>
      <c r="I128" s="190"/>
      <c r="J128" s="191">
        <f>ROUND(I128*H128,2)</f>
        <v>0</v>
      </c>
      <c r="K128" s="187" t="s">
        <v>129</v>
      </c>
      <c r="L128" s="38"/>
      <c r="M128" s="192" t="s">
        <v>1</v>
      </c>
      <c r="N128" s="193" t="s">
        <v>42</v>
      </c>
      <c r="O128" s="70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130</v>
      </c>
      <c r="AT128" s="196" t="s">
        <v>125</v>
      </c>
      <c r="AU128" s="196" t="s">
        <v>87</v>
      </c>
      <c r="AY128" s="16" t="s">
        <v>122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85</v>
      </c>
      <c r="BK128" s="197">
        <f>ROUND(I128*H128,2)</f>
        <v>0</v>
      </c>
      <c r="BL128" s="16" t="s">
        <v>130</v>
      </c>
      <c r="BM128" s="196" t="s">
        <v>483</v>
      </c>
    </row>
    <row r="129" spans="1:65" s="2" customFormat="1" ht="19.5">
      <c r="A129" s="33"/>
      <c r="B129" s="34"/>
      <c r="C129" s="35"/>
      <c r="D129" s="198" t="s">
        <v>132</v>
      </c>
      <c r="E129" s="35"/>
      <c r="F129" s="199" t="s">
        <v>167</v>
      </c>
      <c r="G129" s="35"/>
      <c r="H129" s="35"/>
      <c r="I129" s="200"/>
      <c r="J129" s="35"/>
      <c r="K129" s="35"/>
      <c r="L129" s="38"/>
      <c r="M129" s="201"/>
      <c r="N129" s="202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132</v>
      </c>
      <c r="AU129" s="16" t="s">
        <v>87</v>
      </c>
    </row>
    <row r="130" spans="1:65" s="2" customFormat="1" ht="19.5">
      <c r="A130" s="33"/>
      <c r="B130" s="34"/>
      <c r="C130" s="35"/>
      <c r="D130" s="198" t="s">
        <v>345</v>
      </c>
      <c r="E130" s="35"/>
      <c r="F130" s="238" t="s">
        <v>484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345</v>
      </c>
      <c r="AU130" s="16" t="s">
        <v>87</v>
      </c>
    </row>
    <row r="131" spans="1:65" s="2" customFormat="1" ht="24.2" customHeight="1">
      <c r="A131" s="33"/>
      <c r="B131" s="34"/>
      <c r="C131" s="185" t="s">
        <v>130</v>
      </c>
      <c r="D131" s="185" t="s">
        <v>125</v>
      </c>
      <c r="E131" s="186" t="s">
        <v>321</v>
      </c>
      <c r="F131" s="187" t="s">
        <v>322</v>
      </c>
      <c r="G131" s="188" t="s">
        <v>128</v>
      </c>
      <c r="H131" s="189">
        <v>7.0000000000000001E-3</v>
      </c>
      <c r="I131" s="190"/>
      <c r="J131" s="191">
        <f>ROUND(I131*H131,2)</f>
        <v>0</v>
      </c>
      <c r="K131" s="187" t="s">
        <v>129</v>
      </c>
      <c r="L131" s="38"/>
      <c r="M131" s="192" t="s">
        <v>1</v>
      </c>
      <c r="N131" s="193" t="s">
        <v>42</v>
      </c>
      <c r="O131" s="70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6" t="s">
        <v>130</v>
      </c>
      <c r="AT131" s="196" t="s">
        <v>125</v>
      </c>
      <c r="AU131" s="196" t="s">
        <v>87</v>
      </c>
      <c r="AY131" s="16" t="s">
        <v>122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6" t="s">
        <v>85</v>
      </c>
      <c r="BK131" s="197">
        <f>ROUND(I131*H131,2)</f>
        <v>0</v>
      </c>
      <c r="BL131" s="16" t="s">
        <v>130</v>
      </c>
      <c r="BM131" s="196" t="s">
        <v>485</v>
      </c>
    </row>
    <row r="132" spans="1:65" s="2" customFormat="1" ht="29.25">
      <c r="A132" s="33"/>
      <c r="B132" s="34"/>
      <c r="C132" s="35"/>
      <c r="D132" s="198" t="s">
        <v>132</v>
      </c>
      <c r="E132" s="35"/>
      <c r="F132" s="199" t="s">
        <v>324</v>
      </c>
      <c r="G132" s="35"/>
      <c r="H132" s="35"/>
      <c r="I132" s="200"/>
      <c r="J132" s="35"/>
      <c r="K132" s="35"/>
      <c r="L132" s="38"/>
      <c r="M132" s="201"/>
      <c r="N132" s="202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132</v>
      </c>
      <c r="AU132" s="16" t="s">
        <v>87</v>
      </c>
    </row>
    <row r="133" spans="1:65" s="2" customFormat="1" ht="24.2" customHeight="1">
      <c r="A133" s="33"/>
      <c r="B133" s="34"/>
      <c r="C133" s="185" t="s">
        <v>123</v>
      </c>
      <c r="D133" s="185" t="s">
        <v>125</v>
      </c>
      <c r="E133" s="186" t="s">
        <v>191</v>
      </c>
      <c r="F133" s="187" t="s">
        <v>192</v>
      </c>
      <c r="G133" s="188" t="s">
        <v>128</v>
      </c>
      <c r="H133" s="189">
        <v>3.0000000000000001E-3</v>
      </c>
      <c r="I133" s="190"/>
      <c r="J133" s="191">
        <f>ROUND(I133*H133,2)</f>
        <v>0</v>
      </c>
      <c r="K133" s="187" t="s">
        <v>129</v>
      </c>
      <c r="L133" s="38"/>
      <c r="M133" s="192" t="s">
        <v>1</v>
      </c>
      <c r="N133" s="193" t="s">
        <v>42</v>
      </c>
      <c r="O133" s="70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130</v>
      </c>
      <c r="AT133" s="196" t="s">
        <v>125</v>
      </c>
      <c r="AU133" s="196" t="s">
        <v>87</v>
      </c>
      <c r="AY133" s="16" t="s">
        <v>122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85</v>
      </c>
      <c r="BK133" s="197">
        <f>ROUND(I133*H133,2)</f>
        <v>0</v>
      </c>
      <c r="BL133" s="16" t="s">
        <v>130</v>
      </c>
      <c r="BM133" s="196" t="s">
        <v>486</v>
      </c>
    </row>
    <row r="134" spans="1:65" s="2" customFormat="1" ht="29.25">
      <c r="A134" s="33"/>
      <c r="B134" s="34"/>
      <c r="C134" s="35"/>
      <c r="D134" s="198" t="s">
        <v>132</v>
      </c>
      <c r="E134" s="35"/>
      <c r="F134" s="199" t="s">
        <v>194</v>
      </c>
      <c r="G134" s="35"/>
      <c r="H134" s="35"/>
      <c r="I134" s="200"/>
      <c r="J134" s="35"/>
      <c r="K134" s="35"/>
      <c r="L134" s="38"/>
      <c r="M134" s="201"/>
      <c r="N134" s="202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132</v>
      </c>
      <c r="AU134" s="16" t="s">
        <v>87</v>
      </c>
    </row>
    <row r="135" spans="1:65" s="2" customFormat="1" ht="24.2" customHeight="1">
      <c r="A135" s="33"/>
      <c r="B135" s="34"/>
      <c r="C135" s="185" t="s">
        <v>162</v>
      </c>
      <c r="D135" s="185" t="s">
        <v>125</v>
      </c>
      <c r="E135" s="186" t="s">
        <v>487</v>
      </c>
      <c r="F135" s="187" t="s">
        <v>488</v>
      </c>
      <c r="G135" s="188" t="s">
        <v>171</v>
      </c>
      <c r="H135" s="189">
        <v>5</v>
      </c>
      <c r="I135" s="190"/>
      <c r="J135" s="191">
        <f>ROUND(I135*H135,2)</f>
        <v>0</v>
      </c>
      <c r="K135" s="187" t="s">
        <v>129</v>
      </c>
      <c r="L135" s="38"/>
      <c r="M135" s="192" t="s">
        <v>1</v>
      </c>
      <c r="N135" s="193" t="s">
        <v>42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130</v>
      </c>
      <c r="AT135" s="196" t="s">
        <v>125</v>
      </c>
      <c r="AU135" s="196" t="s">
        <v>87</v>
      </c>
      <c r="AY135" s="16" t="s">
        <v>122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85</v>
      </c>
      <c r="BK135" s="197">
        <f>ROUND(I135*H135,2)</f>
        <v>0</v>
      </c>
      <c r="BL135" s="16" t="s">
        <v>130</v>
      </c>
      <c r="BM135" s="196" t="s">
        <v>489</v>
      </c>
    </row>
    <row r="136" spans="1:65" s="2" customFormat="1" ht="39">
      <c r="A136" s="33"/>
      <c r="B136" s="34"/>
      <c r="C136" s="35"/>
      <c r="D136" s="198" t="s">
        <v>132</v>
      </c>
      <c r="E136" s="35"/>
      <c r="F136" s="199" t="s">
        <v>490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132</v>
      </c>
      <c r="AU136" s="16" t="s">
        <v>87</v>
      </c>
    </row>
    <row r="137" spans="1:65" s="2" customFormat="1" ht="19.5">
      <c r="A137" s="33"/>
      <c r="B137" s="34"/>
      <c r="C137" s="35"/>
      <c r="D137" s="198" t="s">
        <v>345</v>
      </c>
      <c r="E137" s="35"/>
      <c r="F137" s="238" t="s">
        <v>491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345</v>
      </c>
      <c r="AU137" s="16" t="s">
        <v>87</v>
      </c>
    </row>
    <row r="138" spans="1:65" s="13" customFormat="1">
      <c r="B138" s="203"/>
      <c r="C138" s="204"/>
      <c r="D138" s="198" t="s">
        <v>139</v>
      </c>
      <c r="E138" s="205" t="s">
        <v>1</v>
      </c>
      <c r="F138" s="206" t="s">
        <v>492</v>
      </c>
      <c r="G138" s="204"/>
      <c r="H138" s="207">
        <v>5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139</v>
      </c>
      <c r="AU138" s="213" t="s">
        <v>87</v>
      </c>
      <c r="AV138" s="13" t="s">
        <v>87</v>
      </c>
      <c r="AW138" s="13" t="s">
        <v>34</v>
      </c>
      <c r="AX138" s="13" t="s">
        <v>85</v>
      </c>
      <c r="AY138" s="213" t="s">
        <v>122</v>
      </c>
    </row>
    <row r="139" spans="1:65" s="2" customFormat="1" ht="24.2" customHeight="1">
      <c r="A139" s="33"/>
      <c r="B139" s="34"/>
      <c r="C139" s="185" t="s">
        <v>168</v>
      </c>
      <c r="D139" s="185" t="s">
        <v>125</v>
      </c>
      <c r="E139" s="186" t="s">
        <v>326</v>
      </c>
      <c r="F139" s="187" t="s">
        <v>327</v>
      </c>
      <c r="G139" s="188" t="s">
        <v>136</v>
      </c>
      <c r="H139" s="189">
        <v>9.3059999999999992</v>
      </c>
      <c r="I139" s="190"/>
      <c r="J139" s="191">
        <f>ROUND(I139*H139,2)</f>
        <v>0</v>
      </c>
      <c r="K139" s="187" t="s">
        <v>129</v>
      </c>
      <c r="L139" s="38"/>
      <c r="M139" s="192" t="s">
        <v>1</v>
      </c>
      <c r="N139" s="193" t="s">
        <v>42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130</v>
      </c>
      <c r="AT139" s="196" t="s">
        <v>125</v>
      </c>
      <c r="AU139" s="196" t="s">
        <v>87</v>
      </c>
      <c r="AY139" s="16" t="s">
        <v>122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85</v>
      </c>
      <c r="BK139" s="197">
        <f>ROUND(I139*H139,2)</f>
        <v>0</v>
      </c>
      <c r="BL139" s="16" t="s">
        <v>130</v>
      </c>
      <c r="BM139" s="196" t="s">
        <v>493</v>
      </c>
    </row>
    <row r="140" spans="1:65" s="2" customFormat="1" ht="29.25">
      <c r="A140" s="33"/>
      <c r="B140" s="34"/>
      <c r="C140" s="35"/>
      <c r="D140" s="198" t="s">
        <v>132</v>
      </c>
      <c r="E140" s="35"/>
      <c r="F140" s="199" t="s">
        <v>329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132</v>
      </c>
      <c r="AU140" s="16" t="s">
        <v>87</v>
      </c>
    </row>
    <row r="141" spans="1:65" s="13" customFormat="1">
      <c r="B141" s="203"/>
      <c r="C141" s="204"/>
      <c r="D141" s="198" t="s">
        <v>139</v>
      </c>
      <c r="E141" s="205" t="s">
        <v>1</v>
      </c>
      <c r="F141" s="206" t="s">
        <v>494</v>
      </c>
      <c r="G141" s="204"/>
      <c r="H141" s="207">
        <v>9.3059999999999992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139</v>
      </c>
      <c r="AU141" s="213" t="s">
        <v>87</v>
      </c>
      <c r="AV141" s="13" t="s">
        <v>87</v>
      </c>
      <c r="AW141" s="13" t="s">
        <v>34</v>
      </c>
      <c r="AX141" s="13" t="s">
        <v>85</v>
      </c>
      <c r="AY141" s="213" t="s">
        <v>122</v>
      </c>
    </row>
    <row r="142" spans="1:65" s="2" customFormat="1" ht="24.2" customHeight="1">
      <c r="A142" s="33"/>
      <c r="B142" s="34"/>
      <c r="C142" s="185" t="s">
        <v>174</v>
      </c>
      <c r="D142" s="185" t="s">
        <v>125</v>
      </c>
      <c r="E142" s="186" t="s">
        <v>331</v>
      </c>
      <c r="F142" s="187" t="s">
        <v>332</v>
      </c>
      <c r="G142" s="188" t="s">
        <v>136</v>
      </c>
      <c r="H142" s="189">
        <v>8.3320000000000007</v>
      </c>
      <c r="I142" s="190"/>
      <c r="J142" s="191">
        <f>ROUND(I142*H142,2)</f>
        <v>0</v>
      </c>
      <c r="K142" s="187" t="s">
        <v>129</v>
      </c>
      <c r="L142" s="38"/>
      <c r="M142" s="192" t="s">
        <v>1</v>
      </c>
      <c r="N142" s="193" t="s">
        <v>42</v>
      </c>
      <c r="O142" s="70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6" t="s">
        <v>130</v>
      </c>
      <c r="AT142" s="196" t="s">
        <v>125</v>
      </c>
      <c r="AU142" s="196" t="s">
        <v>87</v>
      </c>
      <c r="AY142" s="16" t="s">
        <v>122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6" t="s">
        <v>85</v>
      </c>
      <c r="BK142" s="197">
        <f>ROUND(I142*H142,2)</f>
        <v>0</v>
      </c>
      <c r="BL142" s="16" t="s">
        <v>130</v>
      </c>
      <c r="BM142" s="196" t="s">
        <v>495</v>
      </c>
    </row>
    <row r="143" spans="1:65" s="2" customFormat="1" ht="39">
      <c r="A143" s="33"/>
      <c r="B143" s="34"/>
      <c r="C143" s="35"/>
      <c r="D143" s="198" t="s">
        <v>132</v>
      </c>
      <c r="E143" s="35"/>
      <c r="F143" s="199" t="s">
        <v>334</v>
      </c>
      <c r="G143" s="35"/>
      <c r="H143" s="35"/>
      <c r="I143" s="200"/>
      <c r="J143" s="35"/>
      <c r="K143" s="35"/>
      <c r="L143" s="38"/>
      <c r="M143" s="201"/>
      <c r="N143" s="202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132</v>
      </c>
      <c r="AU143" s="16" t="s">
        <v>87</v>
      </c>
    </row>
    <row r="144" spans="1:65" s="13" customFormat="1">
      <c r="B144" s="203"/>
      <c r="C144" s="204"/>
      <c r="D144" s="198" t="s">
        <v>139</v>
      </c>
      <c r="E144" s="205" t="s">
        <v>1</v>
      </c>
      <c r="F144" s="206" t="s">
        <v>496</v>
      </c>
      <c r="G144" s="204"/>
      <c r="H144" s="207">
        <v>8.3320000000000007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139</v>
      </c>
      <c r="AU144" s="213" t="s">
        <v>87</v>
      </c>
      <c r="AV144" s="13" t="s">
        <v>87</v>
      </c>
      <c r="AW144" s="13" t="s">
        <v>34</v>
      </c>
      <c r="AX144" s="13" t="s">
        <v>85</v>
      </c>
      <c r="AY144" s="213" t="s">
        <v>122</v>
      </c>
    </row>
    <row r="145" spans="1:65" s="2" customFormat="1" ht="24.2" customHeight="1">
      <c r="A145" s="33"/>
      <c r="B145" s="34"/>
      <c r="C145" s="185" t="s">
        <v>180</v>
      </c>
      <c r="D145" s="185" t="s">
        <v>125</v>
      </c>
      <c r="E145" s="186" t="s">
        <v>336</v>
      </c>
      <c r="F145" s="187" t="s">
        <v>337</v>
      </c>
      <c r="G145" s="188" t="s">
        <v>128</v>
      </c>
      <c r="H145" s="189">
        <v>4.0000000000000001E-3</v>
      </c>
      <c r="I145" s="190"/>
      <c r="J145" s="191">
        <f>ROUND(I145*H145,2)</f>
        <v>0</v>
      </c>
      <c r="K145" s="187" t="s">
        <v>129</v>
      </c>
      <c r="L145" s="38"/>
      <c r="M145" s="192" t="s">
        <v>1</v>
      </c>
      <c r="N145" s="193" t="s">
        <v>42</v>
      </c>
      <c r="O145" s="70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6" t="s">
        <v>130</v>
      </c>
      <c r="AT145" s="196" t="s">
        <v>125</v>
      </c>
      <c r="AU145" s="196" t="s">
        <v>87</v>
      </c>
      <c r="AY145" s="16" t="s">
        <v>122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6" t="s">
        <v>85</v>
      </c>
      <c r="BK145" s="197">
        <f>ROUND(I145*H145,2)</f>
        <v>0</v>
      </c>
      <c r="BL145" s="16" t="s">
        <v>130</v>
      </c>
      <c r="BM145" s="196" t="s">
        <v>497</v>
      </c>
    </row>
    <row r="146" spans="1:65" s="2" customFormat="1" ht="29.25">
      <c r="A146" s="33"/>
      <c r="B146" s="34"/>
      <c r="C146" s="35"/>
      <c r="D146" s="198" t="s">
        <v>132</v>
      </c>
      <c r="E146" s="35"/>
      <c r="F146" s="199" t="s">
        <v>339</v>
      </c>
      <c r="G146" s="35"/>
      <c r="H146" s="35"/>
      <c r="I146" s="200"/>
      <c r="J146" s="35"/>
      <c r="K146" s="35"/>
      <c r="L146" s="38"/>
      <c r="M146" s="201"/>
      <c r="N146" s="202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132</v>
      </c>
      <c r="AU146" s="16" t="s">
        <v>87</v>
      </c>
    </row>
    <row r="147" spans="1:65" s="2" customFormat="1" ht="24.2" customHeight="1">
      <c r="A147" s="33"/>
      <c r="B147" s="34"/>
      <c r="C147" s="185" t="s">
        <v>185</v>
      </c>
      <c r="D147" s="185" t="s">
        <v>125</v>
      </c>
      <c r="E147" s="186" t="s">
        <v>340</v>
      </c>
      <c r="F147" s="187" t="s">
        <v>341</v>
      </c>
      <c r="G147" s="188" t="s">
        <v>128</v>
      </c>
      <c r="H147" s="189">
        <v>6.0000000000000001E-3</v>
      </c>
      <c r="I147" s="190"/>
      <c r="J147" s="191">
        <f>ROUND(I147*H147,2)</f>
        <v>0</v>
      </c>
      <c r="K147" s="187" t="s">
        <v>129</v>
      </c>
      <c r="L147" s="38"/>
      <c r="M147" s="192" t="s">
        <v>1</v>
      </c>
      <c r="N147" s="193" t="s">
        <v>42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130</v>
      </c>
      <c r="AT147" s="196" t="s">
        <v>125</v>
      </c>
      <c r="AU147" s="196" t="s">
        <v>87</v>
      </c>
      <c r="AY147" s="16" t="s">
        <v>122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85</v>
      </c>
      <c r="BK147" s="197">
        <f>ROUND(I147*H147,2)</f>
        <v>0</v>
      </c>
      <c r="BL147" s="16" t="s">
        <v>130</v>
      </c>
      <c r="BM147" s="196" t="s">
        <v>498</v>
      </c>
    </row>
    <row r="148" spans="1:65" s="2" customFormat="1" ht="29.25">
      <c r="A148" s="33"/>
      <c r="B148" s="34"/>
      <c r="C148" s="35"/>
      <c r="D148" s="198" t="s">
        <v>132</v>
      </c>
      <c r="E148" s="35"/>
      <c r="F148" s="199" t="s">
        <v>343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132</v>
      </c>
      <c r="AU148" s="16" t="s">
        <v>87</v>
      </c>
    </row>
    <row r="149" spans="1:65" s="2" customFormat="1" ht="24.2" customHeight="1">
      <c r="A149" s="33"/>
      <c r="B149" s="34"/>
      <c r="C149" s="185" t="s">
        <v>190</v>
      </c>
      <c r="D149" s="185" t="s">
        <v>125</v>
      </c>
      <c r="E149" s="186" t="s">
        <v>206</v>
      </c>
      <c r="F149" s="187" t="s">
        <v>207</v>
      </c>
      <c r="G149" s="188" t="s">
        <v>128</v>
      </c>
      <c r="H149" s="189">
        <v>0.05</v>
      </c>
      <c r="I149" s="190"/>
      <c r="J149" s="191">
        <f>ROUND(I149*H149,2)</f>
        <v>0</v>
      </c>
      <c r="K149" s="187" t="s">
        <v>129</v>
      </c>
      <c r="L149" s="38"/>
      <c r="M149" s="192" t="s">
        <v>1</v>
      </c>
      <c r="N149" s="193" t="s">
        <v>42</v>
      </c>
      <c r="O149" s="70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6" t="s">
        <v>130</v>
      </c>
      <c r="AT149" s="196" t="s">
        <v>125</v>
      </c>
      <c r="AU149" s="196" t="s">
        <v>87</v>
      </c>
      <c r="AY149" s="16" t="s">
        <v>122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6" t="s">
        <v>85</v>
      </c>
      <c r="BK149" s="197">
        <f>ROUND(I149*H149,2)</f>
        <v>0</v>
      </c>
      <c r="BL149" s="16" t="s">
        <v>130</v>
      </c>
      <c r="BM149" s="196" t="s">
        <v>499</v>
      </c>
    </row>
    <row r="150" spans="1:65" s="2" customFormat="1" ht="39">
      <c r="A150" s="33"/>
      <c r="B150" s="34"/>
      <c r="C150" s="35"/>
      <c r="D150" s="198" t="s">
        <v>132</v>
      </c>
      <c r="E150" s="35"/>
      <c r="F150" s="199" t="s">
        <v>209</v>
      </c>
      <c r="G150" s="35"/>
      <c r="H150" s="35"/>
      <c r="I150" s="200"/>
      <c r="J150" s="35"/>
      <c r="K150" s="35"/>
      <c r="L150" s="38"/>
      <c r="M150" s="201"/>
      <c r="N150" s="202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132</v>
      </c>
      <c r="AU150" s="16" t="s">
        <v>87</v>
      </c>
    </row>
    <row r="151" spans="1:65" s="2" customFormat="1" ht="19.5">
      <c r="A151" s="33"/>
      <c r="B151" s="34"/>
      <c r="C151" s="35"/>
      <c r="D151" s="198" t="s">
        <v>345</v>
      </c>
      <c r="E151" s="35"/>
      <c r="F151" s="238" t="s">
        <v>346</v>
      </c>
      <c r="G151" s="35"/>
      <c r="H151" s="35"/>
      <c r="I151" s="200"/>
      <c r="J151" s="35"/>
      <c r="K151" s="35"/>
      <c r="L151" s="38"/>
      <c r="M151" s="201"/>
      <c r="N151" s="202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345</v>
      </c>
      <c r="AU151" s="16" t="s">
        <v>87</v>
      </c>
    </row>
    <row r="152" spans="1:65" s="2" customFormat="1" ht="24.2" customHeight="1">
      <c r="A152" s="33"/>
      <c r="B152" s="34"/>
      <c r="C152" s="185" t="s">
        <v>195</v>
      </c>
      <c r="D152" s="185" t="s">
        <v>125</v>
      </c>
      <c r="E152" s="186" t="s">
        <v>500</v>
      </c>
      <c r="F152" s="187" t="s">
        <v>501</v>
      </c>
      <c r="G152" s="188" t="s">
        <v>224</v>
      </c>
      <c r="H152" s="189">
        <v>4</v>
      </c>
      <c r="I152" s="190"/>
      <c r="J152" s="191">
        <f>ROUND(I152*H152,2)</f>
        <v>0</v>
      </c>
      <c r="K152" s="187" t="s">
        <v>129</v>
      </c>
      <c r="L152" s="38"/>
      <c r="M152" s="192" t="s">
        <v>1</v>
      </c>
      <c r="N152" s="193" t="s">
        <v>42</v>
      </c>
      <c r="O152" s="70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6" t="s">
        <v>130</v>
      </c>
      <c r="AT152" s="196" t="s">
        <v>125</v>
      </c>
      <c r="AU152" s="196" t="s">
        <v>87</v>
      </c>
      <c r="AY152" s="16" t="s">
        <v>122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6" t="s">
        <v>85</v>
      </c>
      <c r="BK152" s="197">
        <f>ROUND(I152*H152,2)</f>
        <v>0</v>
      </c>
      <c r="BL152" s="16" t="s">
        <v>130</v>
      </c>
      <c r="BM152" s="196" t="s">
        <v>502</v>
      </c>
    </row>
    <row r="153" spans="1:65" s="2" customFormat="1" ht="39">
      <c r="A153" s="33"/>
      <c r="B153" s="34"/>
      <c r="C153" s="35"/>
      <c r="D153" s="198" t="s">
        <v>132</v>
      </c>
      <c r="E153" s="35"/>
      <c r="F153" s="199" t="s">
        <v>503</v>
      </c>
      <c r="G153" s="35"/>
      <c r="H153" s="35"/>
      <c r="I153" s="200"/>
      <c r="J153" s="35"/>
      <c r="K153" s="35"/>
      <c r="L153" s="38"/>
      <c r="M153" s="201"/>
      <c r="N153" s="202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132</v>
      </c>
      <c r="AU153" s="16" t="s">
        <v>87</v>
      </c>
    </row>
    <row r="154" spans="1:65" s="2" customFormat="1" ht="24.2" customHeight="1">
      <c r="A154" s="33"/>
      <c r="B154" s="34"/>
      <c r="C154" s="185" t="s">
        <v>200</v>
      </c>
      <c r="D154" s="185" t="s">
        <v>125</v>
      </c>
      <c r="E154" s="186" t="s">
        <v>504</v>
      </c>
      <c r="F154" s="187" t="s">
        <v>505</v>
      </c>
      <c r="G154" s="188" t="s">
        <v>171</v>
      </c>
      <c r="H154" s="189">
        <v>200</v>
      </c>
      <c r="I154" s="190"/>
      <c r="J154" s="191">
        <f>ROUND(I154*H154,2)</f>
        <v>0</v>
      </c>
      <c r="K154" s="187" t="s">
        <v>129</v>
      </c>
      <c r="L154" s="38"/>
      <c r="M154" s="192" t="s">
        <v>1</v>
      </c>
      <c r="N154" s="193" t="s">
        <v>42</v>
      </c>
      <c r="O154" s="70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6" t="s">
        <v>130</v>
      </c>
      <c r="AT154" s="196" t="s">
        <v>125</v>
      </c>
      <c r="AU154" s="196" t="s">
        <v>87</v>
      </c>
      <c r="AY154" s="16" t="s">
        <v>122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6" t="s">
        <v>85</v>
      </c>
      <c r="BK154" s="197">
        <f>ROUND(I154*H154,2)</f>
        <v>0</v>
      </c>
      <c r="BL154" s="16" t="s">
        <v>130</v>
      </c>
      <c r="BM154" s="196" t="s">
        <v>506</v>
      </c>
    </row>
    <row r="155" spans="1:65" s="2" customFormat="1" ht="29.25">
      <c r="A155" s="33"/>
      <c r="B155" s="34"/>
      <c r="C155" s="35"/>
      <c r="D155" s="198" t="s">
        <v>132</v>
      </c>
      <c r="E155" s="35"/>
      <c r="F155" s="199" t="s">
        <v>507</v>
      </c>
      <c r="G155" s="35"/>
      <c r="H155" s="35"/>
      <c r="I155" s="200"/>
      <c r="J155" s="35"/>
      <c r="K155" s="35"/>
      <c r="L155" s="38"/>
      <c r="M155" s="201"/>
      <c r="N155" s="202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132</v>
      </c>
      <c r="AU155" s="16" t="s">
        <v>87</v>
      </c>
    </row>
    <row r="156" spans="1:65" s="2" customFormat="1" ht="19.5">
      <c r="A156" s="33"/>
      <c r="B156" s="34"/>
      <c r="C156" s="35"/>
      <c r="D156" s="198" t="s">
        <v>345</v>
      </c>
      <c r="E156" s="35"/>
      <c r="F156" s="238" t="s">
        <v>491</v>
      </c>
      <c r="G156" s="35"/>
      <c r="H156" s="35"/>
      <c r="I156" s="200"/>
      <c r="J156" s="35"/>
      <c r="K156" s="35"/>
      <c r="L156" s="38"/>
      <c r="M156" s="201"/>
      <c r="N156" s="202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345</v>
      </c>
      <c r="AU156" s="16" t="s">
        <v>87</v>
      </c>
    </row>
    <row r="157" spans="1:65" s="2" customFormat="1" ht="24.2" customHeight="1">
      <c r="A157" s="33"/>
      <c r="B157" s="34"/>
      <c r="C157" s="185" t="s">
        <v>205</v>
      </c>
      <c r="D157" s="185" t="s">
        <v>125</v>
      </c>
      <c r="E157" s="186" t="s">
        <v>508</v>
      </c>
      <c r="F157" s="187" t="s">
        <v>509</v>
      </c>
      <c r="G157" s="188" t="s">
        <v>171</v>
      </c>
      <c r="H157" s="189">
        <v>200</v>
      </c>
      <c r="I157" s="190"/>
      <c r="J157" s="191">
        <f>ROUND(I157*H157,2)</f>
        <v>0</v>
      </c>
      <c r="K157" s="187" t="s">
        <v>129</v>
      </c>
      <c r="L157" s="38"/>
      <c r="M157" s="192" t="s">
        <v>1</v>
      </c>
      <c r="N157" s="193" t="s">
        <v>42</v>
      </c>
      <c r="O157" s="70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6" t="s">
        <v>130</v>
      </c>
      <c r="AT157" s="196" t="s">
        <v>125</v>
      </c>
      <c r="AU157" s="196" t="s">
        <v>87</v>
      </c>
      <c r="AY157" s="16" t="s">
        <v>122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6" t="s">
        <v>85</v>
      </c>
      <c r="BK157" s="197">
        <f>ROUND(I157*H157,2)</f>
        <v>0</v>
      </c>
      <c r="BL157" s="16" t="s">
        <v>130</v>
      </c>
      <c r="BM157" s="196" t="s">
        <v>510</v>
      </c>
    </row>
    <row r="158" spans="1:65" s="2" customFormat="1" ht="29.25">
      <c r="A158" s="33"/>
      <c r="B158" s="34"/>
      <c r="C158" s="35"/>
      <c r="D158" s="198" t="s">
        <v>132</v>
      </c>
      <c r="E158" s="35"/>
      <c r="F158" s="199" t="s">
        <v>511</v>
      </c>
      <c r="G158" s="35"/>
      <c r="H158" s="35"/>
      <c r="I158" s="200"/>
      <c r="J158" s="35"/>
      <c r="K158" s="35"/>
      <c r="L158" s="38"/>
      <c r="M158" s="201"/>
      <c r="N158" s="202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132</v>
      </c>
      <c r="AU158" s="16" t="s">
        <v>87</v>
      </c>
    </row>
    <row r="159" spans="1:65" s="2" customFormat="1" ht="19.5">
      <c r="A159" s="33"/>
      <c r="B159" s="34"/>
      <c r="C159" s="35"/>
      <c r="D159" s="198" t="s">
        <v>345</v>
      </c>
      <c r="E159" s="35"/>
      <c r="F159" s="238" t="s">
        <v>491</v>
      </c>
      <c r="G159" s="35"/>
      <c r="H159" s="35"/>
      <c r="I159" s="200"/>
      <c r="J159" s="35"/>
      <c r="K159" s="35"/>
      <c r="L159" s="38"/>
      <c r="M159" s="201"/>
      <c r="N159" s="202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345</v>
      </c>
      <c r="AU159" s="16" t="s">
        <v>87</v>
      </c>
    </row>
    <row r="160" spans="1:65" s="2" customFormat="1" ht="24.2" customHeight="1">
      <c r="A160" s="33"/>
      <c r="B160" s="34"/>
      <c r="C160" s="185" t="s">
        <v>8</v>
      </c>
      <c r="D160" s="185" t="s">
        <v>125</v>
      </c>
      <c r="E160" s="186" t="s">
        <v>238</v>
      </c>
      <c r="F160" s="187" t="s">
        <v>239</v>
      </c>
      <c r="G160" s="188" t="s">
        <v>224</v>
      </c>
      <c r="H160" s="189">
        <v>2</v>
      </c>
      <c r="I160" s="190"/>
      <c r="J160" s="191">
        <f>ROUND(I160*H160,2)</f>
        <v>0</v>
      </c>
      <c r="K160" s="187" t="s">
        <v>129</v>
      </c>
      <c r="L160" s="38"/>
      <c r="M160" s="192" t="s">
        <v>1</v>
      </c>
      <c r="N160" s="193" t="s">
        <v>42</v>
      </c>
      <c r="O160" s="70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130</v>
      </c>
      <c r="AT160" s="196" t="s">
        <v>125</v>
      </c>
      <c r="AU160" s="196" t="s">
        <v>87</v>
      </c>
      <c r="AY160" s="16" t="s">
        <v>122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85</v>
      </c>
      <c r="BK160" s="197">
        <f>ROUND(I160*H160,2)</f>
        <v>0</v>
      </c>
      <c r="BL160" s="16" t="s">
        <v>130</v>
      </c>
      <c r="BM160" s="196" t="s">
        <v>512</v>
      </c>
    </row>
    <row r="161" spans="1:65" s="2" customFormat="1" ht="29.25">
      <c r="A161" s="33"/>
      <c r="B161" s="34"/>
      <c r="C161" s="35"/>
      <c r="D161" s="198" t="s">
        <v>132</v>
      </c>
      <c r="E161" s="35"/>
      <c r="F161" s="199" t="s">
        <v>241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132</v>
      </c>
      <c r="AU161" s="16" t="s">
        <v>87</v>
      </c>
    </row>
    <row r="162" spans="1:65" s="2" customFormat="1" ht="24.2" customHeight="1">
      <c r="A162" s="33"/>
      <c r="B162" s="34"/>
      <c r="C162" s="185" t="s">
        <v>214</v>
      </c>
      <c r="D162" s="185" t="s">
        <v>125</v>
      </c>
      <c r="E162" s="186" t="s">
        <v>347</v>
      </c>
      <c r="F162" s="187" t="s">
        <v>348</v>
      </c>
      <c r="G162" s="188" t="s">
        <v>171</v>
      </c>
      <c r="H162" s="189">
        <v>5.4</v>
      </c>
      <c r="I162" s="190"/>
      <c r="J162" s="191">
        <f>ROUND(I162*H162,2)</f>
        <v>0</v>
      </c>
      <c r="K162" s="187" t="s">
        <v>129</v>
      </c>
      <c r="L162" s="38"/>
      <c r="M162" s="192" t="s">
        <v>1</v>
      </c>
      <c r="N162" s="193" t="s">
        <v>42</v>
      </c>
      <c r="O162" s="70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6" t="s">
        <v>130</v>
      </c>
      <c r="AT162" s="196" t="s">
        <v>125</v>
      </c>
      <c r="AU162" s="196" t="s">
        <v>87</v>
      </c>
      <c r="AY162" s="16" t="s">
        <v>122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6" t="s">
        <v>85</v>
      </c>
      <c r="BK162" s="197">
        <f>ROUND(I162*H162,2)</f>
        <v>0</v>
      </c>
      <c r="BL162" s="16" t="s">
        <v>130</v>
      </c>
      <c r="BM162" s="196" t="s">
        <v>513</v>
      </c>
    </row>
    <row r="163" spans="1:65" s="2" customFormat="1" ht="19.5">
      <c r="A163" s="33"/>
      <c r="B163" s="34"/>
      <c r="C163" s="35"/>
      <c r="D163" s="198" t="s">
        <v>132</v>
      </c>
      <c r="E163" s="35"/>
      <c r="F163" s="199" t="s">
        <v>350</v>
      </c>
      <c r="G163" s="35"/>
      <c r="H163" s="35"/>
      <c r="I163" s="200"/>
      <c r="J163" s="35"/>
      <c r="K163" s="35"/>
      <c r="L163" s="38"/>
      <c r="M163" s="201"/>
      <c r="N163" s="202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132</v>
      </c>
      <c r="AU163" s="16" t="s">
        <v>87</v>
      </c>
    </row>
    <row r="164" spans="1:65" s="2" customFormat="1" ht="24.2" customHeight="1">
      <c r="A164" s="33"/>
      <c r="B164" s="34"/>
      <c r="C164" s="185" t="s">
        <v>216</v>
      </c>
      <c r="D164" s="185" t="s">
        <v>125</v>
      </c>
      <c r="E164" s="186" t="s">
        <v>351</v>
      </c>
      <c r="F164" s="187" t="s">
        <v>352</v>
      </c>
      <c r="G164" s="188" t="s">
        <v>149</v>
      </c>
      <c r="H164" s="189">
        <v>43.24</v>
      </c>
      <c r="I164" s="190"/>
      <c r="J164" s="191">
        <f>ROUND(I164*H164,2)</f>
        <v>0</v>
      </c>
      <c r="K164" s="187" t="s">
        <v>129</v>
      </c>
      <c r="L164" s="38"/>
      <c r="M164" s="192" t="s">
        <v>1</v>
      </c>
      <c r="N164" s="193" t="s">
        <v>42</v>
      </c>
      <c r="O164" s="70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6" t="s">
        <v>130</v>
      </c>
      <c r="AT164" s="196" t="s">
        <v>125</v>
      </c>
      <c r="AU164" s="196" t="s">
        <v>87</v>
      </c>
      <c r="AY164" s="16" t="s">
        <v>122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6" t="s">
        <v>85</v>
      </c>
      <c r="BK164" s="197">
        <f>ROUND(I164*H164,2)</f>
        <v>0</v>
      </c>
      <c r="BL164" s="16" t="s">
        <v>130</v>
      </c>
      <c r="BM164" s="196" t="s">
        <v>514</v>
      </c>
    </row>
    <row r="165" spans="1:65" s="2" customFormat="1" ht="19.5">
      <c r="A165" s="33"/>
      <c r="B165" s="34"/>
      <c r="C165" s="35"/>
      <c r="D165" s="198" t="s">
        <v>132</v>
      </c>
      <c r="E165" s="35"/>
      <c r="F165" s="199" t="s">
        <v>354</v>
      </c>
      <c r="G165" s="35"/>
      <c r="H165" s="35"/>
      <c r="I165" s="200"/>
      <c r="J165" s="35"/>
      <c r="K165" s="35"/>
      <c r="L165" s="38"/>
      <c r="M165" s="201"/>
      <c r="N165" s="202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132</v>
      </c>
      <c r="AU165" s="16" t="s">
        <v>87</v>
      </c>
    </row>
    <row r="166" spans="1:65" s="2" customFormat="1" ht="19.5">
      <c r="A166" s="33"/>
      <c r="B166" s="34"/>
      <c r="C166" s="35"/>
      <c r="D166" s="198" t="s">
        <v>345</v>
      </c>
      <c r="E166" s="35"/>
      <c r="F166" s="238" t="s">
        <v>355</v>
      </c>
      <c r="G166" s="35"/>
      <c r="H166" s="35"/>
      <c r="I166" s="200"/>
      <c r="J166" s="35"/>
      <c r="K166" s="35"/>
      <c r="L166" s="38"/>
      <c r="M166" s="201"/>
      <c r="N166" s="202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345</v>
      </c>
      <c r="AU166" s="16" t="s">
        <v>87</v>
      </c>
    </row>
    <row r="167" spans="1:65" s="13" customFormat="1">
      <c r="B167" s="203"/>
      <c r="C167" s="204"/>
      <c r="D167" s="198" t="s">
        <v>139</v>
      </c>
      <c r="E167" s="205" t="s">
        <v>1</v>
      </c>
      <c r="F167" s="206" t="s">
        <v>515</v>
      </c>
      <c r="G167" s="204"/>
      <c r="H167" s="207">
        <v>43.24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139</v>
      </c>
      <c r="AU167" s="213" t="s">
        <v>87</v>
      </c>
      <c r="AV167" s="13" t="s">
        <v>87</v>
      </c>
      <c r="AW167" s="13" t="s">
        <v>34</v>
      </c>
      <c r="AX167" s="13" t="s">
        <v>85</v>
      </c>
      <c r="AY167" s="213" t="s">
        <v>122</v>
      </c>
    </row>
    <row r="168" spans="1:65" s="2" customFormat="1" ht="24.2" customHeight="1">
      <c r="A168" s="33"/>
      <c r="B168" s="34"/>
      <c r="C168" s="185" t="s">
        <v>221</v>
      </c>
      <c r="D168" s="185" t="s">
        <v>125</v>
      </c>
      <c r="E168" s="186" t="s">
        <v>357</v>
      </c>
      <c r="F168" s="187" t="s">
        <v>358</v>
      </c>
      <c r="G168" s="188" t="s">
        <v>149</v>
      </c>
      <c r="H168" s="189">
        <v>46</v>
      </c>
      <c r="I168" s="190"/>
      <c r="J168" s="191">
        <f>ROUND(I168*H168,2)</f>
        <v>0</v>
      </c>
      <c r="K168" s="187" t="s">
        <v>129</v>
      </c>
      <c r="L168" s="38"/>
      <c r="M168" s="192" t="s">
        <v>1</v>
      </c>
      <c r="N168" s="193" t="s">
        <v>42</v>
      </c>
      <c r="O168" s="70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130</v>
      </c>
      <c r="AT168" s="196" t="s">
        <v>125</v>
      </c>
      <c r="AU168" s="196" t="s">
        <v>87</v>
      </c>
      <c r="AY168" s="16" t="s">
        <v>122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6" t="s">
        <v>85</v>
      </c>
      <c r="BK168" s="197">
        <f>ROUND(I168*H168,2)</f>
        <v>0</v>
      </c>
      <c r="BL168" s="16" t="s">
        <v>130</v>
      </c>
      <c r="BM168" s="196" t="s">
        <v>516</v>
      </c>
    </row>
    <row r="169" spans="1:65" s="2" customFormat="1" ht="29.25">
      <c r="A169" s="33"/>
      <c r="B169" s="34"/>
      <c r="C169" s="35"/>
      <c r="D169" s="198" t="s">
        <v>132</v>
      </c>
      <c r="E169" s="35"/>
      <c r="F169" s="199" t="s">
        <v>360</v>
      </c>
      <c r="G169" s="35"/>
      <c r="H169" s="35"/>
      <c r="I169" s="200"/>
      <c r="J169" s="35"/>
      <c r="K169" s="35"/>
      <c r="L169" s="38"/>
      <c r="M169" s="201"/>
      <c r="N169" s="202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132</v>
      </c>
      <c r="AU169" s="16" t="s">
        <v>87</v>
      </c>
    </row>
    <row r="170" spans="1:65" s="13" customFormat="1">
      <c r="B170" s="203"/>
      <c r="C170" s="204"/>
      <c r="D170" s="198" t="s">
        <v>139</v>
      </c>
      <c r="E170" s="205" t="s">
        <v>1</v>
      </c>
      <c r="F170" s="206" t="s">
        <v>517</v>
      </c>
      <c r="G170" s="204"/>
      <c r="H170" s="207">
        <v>46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139</v>
      </c>
      <c r="AU170" s="213" t="s">
        <v>87</v>
      </c>
      <c r="AV170" s="13" t="s">
        <v>87</v>
      </c>
      <c r="AW170" s="13" t="s">
        <v>34</v>
      </c>
      <c r="AX170" s="13" t="s">
        <v>85</v>
      </c>
      <c r="AY170" s="213" t="s">
        <v>122</v>
      </c>
    </row>
    <row r="171" spans="1:65" s="2" customFormat="1" ht="24.2" customHeight="1">
      <c r="A171" s="33"/>
      <c r="B171" s="34"/>
      <c r="C171" s="185" t="s">
        <v>227</v>
      </c>
      <c r="D171" s="185" t="s">
        <v>125</v>
      </c>
      <c r="E171" s="186" t="s">
        <v>362</v>
      </c>
      <c r="F171" s="187" t="s">
        <v>363</v>
      </c>
      <c r="G171" s="188" t="s">
        <v>165</v>
      </c>
      <c r="H171" s="189">
        <v>2</v>
      </c>
      <c r="I171" s="190"/>
      <c r="J171" s="191">
        <f>ROUND(I171*H171,2)</f>
        <v>0</v>
      </c>
      <c r="K171" s="187" t="s">
        <v>129</v>
      </c>
      <c r="L171" s="38"/>
      <c r="M171" s="192" t="s">
        <v>1</v>
      </c>
      <c r="N171" s="193" t="s">
        <v>42</v>
      </c>
      <c r="O171" s="70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6" t="s">
        <v>130</v>
      </c>
      <c r="AT171" s="196" t="s">
        <v>125</v>
      </c>
      <c r="AU171" s="196" t="s">
        <v>87</v>
      </c>
      <c r="AY171" s="16" t="s">
        <v>122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6" t="s">
        <v>85</v>
      </c>
      <c r="BK171" s="197">
        <f>ROUND(I171*H171,2)</f>
        <v>0</v>
      </c>
      <c r="BL171" s="16" t="s">
        <v>130</v>
      </c>
      <c r="BM171" s="196" t="s">
        <v>518</v>
      </c>
    </row>
    <row r="172" spans="1:65" s="2" customFormat="1" ht="19.5">
      <c r="A172" s="33"/>
      <c r="B172" s="34"/>
      <c r="C172" s="35"/>
      <c r="D172" s="198" t="s">
        <v>132</v>
      </c>
      <c r="E172" s="35"/>
      <c r="F172" s="199" t="s">
        <v>365</v>
      </c>
      <c r="G172" s="35"/>
      <c r="H172" s="35"/>
      <c r="I172" s="200"/>
      <c r="J172" s="35"/>
      <c r="K172" s="35"/>
      <c r="L172" s="38"/>
      <c r="M172" s="201"/>
      <c r="N172" s="202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132</v>
      </c>
      <c r="AU172" s="16" t="s">
        <v>87</v>
      </c>
    </row>
    <row r="173" spans="1:65" s="2" customFormat="1" ht="24.2" customHeight="1">
      <c r="A173" s="33"/>
      <c r="B173" s="34"/>
      <c r="C173" s="185" t="s">
        <v>233</v>
      </c>
      <c r="D173" s="185" t="s">
        <v>125</v>
      </c>
      <c r="E173" s="186" t="s">
        <v>366</v>
      </c>
      <c r="F173" s="187" t="s">
        <v>367</v>
      </c>
      <c r="G173" s="188" t="s">
        <v>165</v>
      </c>
      <c r="H173" s="189">
        <v>4</v>
      </c>
      <c r="I173" s="190"/>
      <c r="J173" s="191">
        <f>ROUND(I173*H173,2)</f>
        <v>0</v>
      </c>
      <c r="K173" s="187" t="s">
        <v>129</v>
      </c>
      <c r="L173" s="38"/>
      <c r="M173" s="192" t="s">
        <v>1</v>
      </c>
      <c r="N173" s="193" t="s">
        <v>42</v>
      </c>
      <c r="O173" s="70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130</v>
      </c>
      <c r="AT173" s="196" t="s">
        <v>125</v>
      </c>
      <c r="AU173" s="196" t="s">
        <v>87</v>
      </c>
      <c r="AY173" s="16" t="s">
        <v>122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6" t="s">
        <v>85</v>
      </c>
      <c r="BK173" s="197">
        <f>ROUND(I173*H173,2)</f>
        <v>0</v>
      </c>
      <c r="BL173" s="16" t="s">
        <v>130</v>
      </c>
      <c r="BM173" s="196" t="s">
        <v>519</v>
      </c>
    </row>
    <row r="174" spans="1:65" s="2" customFormat="1" ht="19.5">
      <c r="A174" s="33"/>
      <c r="B174" s="34"/>
      <c r="C174" s="35"/>
      <c r="D174" s="198" t="s">
        <v>132</v>
      </c>
      <c r="E174" s="35"/>
      <c r="F174" s="199" t="s">
        <v>369</v>
      </c>
      <c r="G174" s="35"/>
      <c r="H174" s="35"/>
      <c r="I174" s="200"/>
      <c r="J174" s="35"/>
      <c r="K174" s="35"/>
      <c r="L174" s="38"/>
      <c r="M174" s="201"/>
      <c r="N174" s="202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132</v>
      </c>
      <c r="AU174" s="16" t="s">
        <v>87</v>
      </c>
    </row>
    <row r="175" spans="1:65" s="2" customFormat="1" ht="24.2" customHeight="1">
      <c r="A175" s="33"/>
      <c r="B175" s="34"/>
      <c r="C175" s="185" t="s">
        <v>7</v>
      </c>
      <c r="D175" s="185" t="s">
        <v>125</v>
      </c>
      <c r="E175" s="186" t="s">
        <v>370</v>
      </c>
      <c r="F175" s="187" t="s">
        <v>371</v>
      </c>
      <c r="G175" s="188" t="s">
        <v>136</v>
      </c>
      <c r="H175" s="189">
        <v>10</v>
      </c>
      <c r="I175" s="190"/>
      <c r="J175" s="191">
        <f>ROUND(I175*H175,2)</f>
        <v>0</v>
      </c>
      <c r="K175" s="187" t="s">
        <v>129</v>
      </c>
      <c r="L175" s="38"/>
      <c r="M175" s="192" t="s">
        <v>1</v>
      </c>
      <c r="N175" s="193" t="s">
        <v>42</v>
      </c>
      <c r="O175" s="70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130</v>
      </c>
      <c r="AT175" s="196" t="s">
        <v>125</v>
      </c>
      <c r="AU175" s="196" t="s">
        <v>87</v>
      </c>
      <c r="AY175" s="16" t="s">
        <v>122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6" t="s">
        <v>85</v>
      </c>
      <c r="BK175" s="197">
        <f>ROUND(I175*H175,2)</f>
        <v>0</v>
      </c>
      <c r="BL175" s="16" t="s">
        <v>130</v>
      </c>
      <c r="BM175" s="196" t="s">
        <v>520</v>
      </c>
    </row>
    <row r="176" spans="1:65" s="2" customFormat="1" ht="19.5">
      <c r="A176" s="33"/>
      <c r="B176" s="34"/>
      <c r="C176" s="35"/>
      <c r="D176" s="198" t="s">
        <v>132</v>
      </c>
      <c r="E176" s="35"/>
      <c r="F176" s="199" t="s">
        <v>373</v>
      </c>
      <c r="G176" s="35"/>
      <c r="H176" s="35"/>
      <c r="I176" s="200"/>
      <c r="J176" s="35"/>
      <c r="K176" s="35"/>
      <c r="L176" s="38"/>
      <c r="M176" s="201"/>
      <c r="N176" s="202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132</v>
      </c>
      <c r="AU176" s="16" t="s">
        <v>87</v>
      </c>
    </row>
    <row r="177" spans="1:65" s="13" customFormat="1">
      <c r="B177" s="203"/>
      <c r="C177" s="204"/>
      <c r="D177" s="198" t="s">
        <v>139</v>
      </c>
      <c r="E177" s="205" t="s">
        <v>1</v>
      </c>
      <c r="F177" s="206" t="s">
        <v>374</v>
      </c>
      <c r="G177" s="204"/>
      <c r="H177" s="207">
        <v>10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139</v>
      </c>
      <c r="AU177" s="213" t="s">
        <v>87</v>
      </c>
      <c r="AV177" s="13" t="s">
        <v>87</v>
      </c>
      <c r="AW177" s="13" t="s">
        <v>34</v>
      </c>
      <c r="AX177" s="13" t="s">
        <v>85</v>
      </c>
      <c r="AY177" s="213" t="s">
        <v>122</v>
      </c>
    </row>
    <row r="178" spans="1:65" s="2" customFormat="1" ht="24.2" customHeight="1">
      <c r="A178" s="33"/>
      <c r="B178" s="34"/>
      <c r="C178" s="185" t="s">
        <v>242</v>
      </c>
      <c r="D178" s="185" t="s">
        <v>125</v>
      </c>
      <c r="E178" s="186" t="s">
        <v>375</v>
      </c>
      <c r="F178" s="187" t="s">
        <v>376</v>
      </c>
      <c r="G178" s="188" t="s">
        <v>171</v>
      </c>
      <c r="H178" s="189">
        <v>10</v>
      </c>
      <c r="I178" s="190"/>
      <c r="J178" s="191">
        <f>ROUND(I178*H178,2)</f>
        <v>0</v>
      </c>
      <c r="K178" s="187" t="s">
        <v>129</v>
      </c>
      <c r="L178" s="38"/>
      <c r="M178" s="192" t="s">
        <v>1</v>
      </c>
      <c r="N178" s="193" t="s">
        <v>42</v>
      </c>
      <c r="O178" s="70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6" t="s">
        <v>130</v>
      </c>
      <c r="AT178" s="196" t="s">
        <v>125</v>
      </c>
      <c r="AU178" s="196" t="s">
        <v>87</v>
      </c>
      <c r="AY178" s="16" t="s">
        <v>122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6" t="s">
        <v>85</v>
      </c>
      <c r="BK178" s="197">
        <f>ROUND(I178*H178,2)</f>
        <v>0</v>
      </c>
      <c r="BL178" s="16" t="s">
        <v>130</v>
      </c>
      <c r="BM178" s="196" t="s">
        <v>521</v>
      </c>
    </row>
    <row r="179" spans="1:65" s="2" customFormat="1" ht="29.25">
      <c r="A179" s="33"/>
      <c r="B179" s="34"/>
      <c r="C179" s="35"/>
      <c r="D179" s="198" t="s">
        <v>132</v>
      </c>
      <c r="E179" s="35"/>
      <c r="F179" s="199" t="s">
        <v>378</v>
      </c>
      <c r="G179" s="35"/>
      <c r="H179" s="35"/>
      <c r="I179" s="200"/>
      <c r="J179" s="35"/>
      <c r="K179" s="35"/>
      <c r="L179" s="38"/>
      <c r="M179" s="201"/>
      <c r="N179" s="202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132</v>
      </c>
      <c r="AU179" s="16" t="s">
        <v>87</v>
      </c>
    </row>
    <row r="180" spans="1:65" s="2" customFormat="1" ht="24.2" customHeight="1">
      <c r="A180" s="33"/>
      <c r="B180" s="34"/>
      <c r="C180" s="185" t="s">
        <v>249</v>
      </c>
      <c r="D180" s="185" t="s">
        <v>125</v>
      </c>
      <c r="E180" s="186" t="s">
        <v>379</v>
      </c>
      <c r="F180" s="187" t="s">
        <v>380</v>
      </c>
      <c r="G180" s="188" t="s">
        <v>171</v>
      </c>
      <c r="H180" s="189">
        <v>2</v>
      </c>
      <c r="I180" s="190"/>
      <c r="J180" s="191">
        <f>ROUND(I180*H180,2)</f>
        <v>0</v>
      </c>
      <c r="K180" s="187" t="s">
        <v>129</v>
      </c>
      <c r="L180" s="38"/>
      <c r="M180" s="192" t="s">
        <v>1</v>
      </c>
      <c r="N180" s="193" t="s">
        <v>42</v>
      </c>
      <c r="O180" s="70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6" t="s">
        <v>130</v>
      </c>
      <c r="AT180" s="196" t="s">
        <v>125</v>
      </c>
      <c r="AU180" s="196" t="s">
        <v>87</v>
      </c>
      <c r="AY180" s="16" t="s">
        <v>122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6" t="s">
        <v>85</v>
      </c>
      <c r="BK180" s="197">
        <f>ROUND(I180*H180,2)</f>
        <v>0</v>
      </c>
      <c r="BL180" s="16" t="s">
        <v>130</v>
      </c>
      <c r="BM180" s="196" t="s">
        <v>522</v>
      </c>
    </row>
    <row r="181" spans="1:65" s="2" customFormat="1" ht="29.25">
      <c r="A181" s="33"/>
      <c r="B181" s="34"/>
      <c r="C181" s="35"/>
      <c r="D181" s="198" t="s">
        <v>132</v>
      </c>
      <c r="E181" s="35"/>
      <c r="F181" s="199" t="s">
        <v>382</v>
      </c>
      <c r="G181" s="35"/>
      <c r="H181" s="35"/>
      <c r="I181" s="200"/>
      <c r="J181" s="35"/>
      <c r="K181" s="35"/>
      <c r="L181" s="38"/>
      <c r="M181" s="201"/>
      <c r="N181" s="202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132</v>
      </c>
      <c r="AU181" s="16" t="s">
        <v>87</v>
      </c>
    </row>
    <row r="182" spans="1:65" s="2" customFormat="1" ht="24.2" customHeight="1">
      <c r="A182" s="33"/>
      <c r="B182" s="34"/>
      <c r="C182" s="225" t="s">
        <v>253</v>
      </c>
      <c r="D182" s="225" t="s">
        <v>243</v>
      </c>
      <c r="E182" s="226" t="s">
        <v>250</v>
      </c>
      <c r="F182" s="227" t="s">
        <v>251</v>
      </c>
      <c r="G182" s="228" t="s">
        <v>165</v>
      </c>
      <c r="H182" s="229">
        <v>1</v>
      </c>
      <c r="I182" s="230"/>
      <c r="J182" s="231">
        <f>ROUND(I182*H182,2)</f>
        <v>0</v>
      </c>
      <c r="K182" s="227" t="s">
        <v>129</v>
      </c>
      <c r="L182" s="232"/>
      <c r="M182" s="233" t="s">
        <v>1</v>
      </c>
      <c r="N182" s="234" t="s">
        <v>42</v>
      </c>
      <c r="O182" s="70"/>
      <c r="P182" s="194">
        <f>O182*H182</f>
        <v>0</v>
      </c>
      <c r="Q182" s="194">
        <v>1.23475</v>
      </c>
      <c r="R182" s="194">
        <f>Q182*H182</f>
        <v>1.23475</v>
      </c>
      <c r="S182" s="194">
        <v>0</v>
      </c>
      <c r="T182" s="19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6" t="s">
        <v>174</v>
      </c>
      <c r="AT182" s="196" t="s">
        <v>243</v>
      </c>
      <c r="AU182" s="196" t="s">
        <v>87</v>
      </c>
      <c r="AY182" s="16" t="s">
        <v>122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6" t="s">
        <v>85</v>
      </c>
      <c r="BK182" s="197">
        <f>ROUND(I182*H182,2)</f>
        <v>0</v>
      </c>
      <c r="BL182" s="16" t="s">
        <v>130</v>
      </c>
      <c r="BM182" s="196" t="s">
        <v>523</v>
      </c>
    </row>
    <row r="183" spans="1:65" s="2" customFormat="1">
      <c r="A183" s="33"/>
      <c r="B183" s="34"/>
      <c r="C183" s="35"/>
      <c r="D183" s="198" t="s">
        <v>132</v>
      </c>
      <c r="E183" s="35"/>
      <c r="F183" s="199" t="s">
        <v>251</v>
      </c>
      <c r="G183" s="35"/>
      <c r="H183" s="35"/>
      <c r="I183" s="200"/>
      <c r="J183" s="35"/>
      <c r="K183" s="35"/>
      <c r="L183" s="38"/>
      <c r="M183" s="201"/>
      <c r="N183" s="202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132</v>
      </c>
      <c r="AU183" s="16" t="s">
        <v>87</v>
      </c>
    </row>
    <row r="184" spans="1:65" s="2" customFormat="1" ht="14.45" customHeight="1">
      <c r="A184" s="33"/>
      <c r="B184" s="34"/>
      <c r="C184" s="225" t="s">
        <v>257</v>
      </c>
      <c r="D184" s="225" t="s">
        <v>243</v>
      </c>
      <c r="E184" s="226" t="s">
        <v>386</v>
      </c>
      <c r="F184" s="227" t="s">
        <v>387</v>
      </c>
      <c r="G184" s="228" t="s">
        <v>165</v>
      </c>
      <c r="H184" s="229">
        <v>11</v>
      </c>
      <c r="I184" s="230"/>
      <c r="J184" s="231">
        <f>ROUND(I184*H184,2)</f>
        <v>0</v>
      </c>
      <c r="K184" s="227" t="s">
        <v>1</v>
      </c>
      <c r="L184" s="232"/>
      <c r="M184" s="233" t="s">
        <v>1</v>
      </c>
      <c r="N184" s="234" t="s">
        <v>42</v>
      </c>
      <c r="O184" s="70"/>
      <c r="P184" s="194">
        <f>O184*H184</f>
        <v>0</v>
      </c>
      <c r="Q184" s="194">
        <v>0.32729999999999998</v>
      </c>
      <c r="R184" s="194">
        <f>Q184*H184</f>
        <v>3.6002999999999998</v>
      </c>
      <c r="S184" s="194">
        <v>0</v>
      </c>
      <c r="T184" s="19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6" t="s">
        <v>174</v>
      </c>
      <c r="AT184" s="196" t="s">
        <v>243</v>
      </c>
      <c r="AU184" s="196" t="s">
        <v>87</v>
      </c>
      <c r="AY184" s="16" t="s">
        <v>122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6" t="s">
        <v>85</v>
      </c>
      <c r="BK184" s="197">
        <f>ROUND(I184*H184,2)</f>
        <v>0</v>
      </c>
      <c r="BL184" s="16" t="s">
        <v>130</v>
      </c>
      <c r="BM184" s="196" t="s">
        <v>524</v>
      </c>
    </row>
    <row r="185" spans="1:65" s="2" customFormat="1">
      <c r="A185" s="33"/>
      <c r="B185" s="34"/>
      <c r="C185" s="35"/>
      <c r="D185" s="198" t="s">
        <v>132</v>
      </c>
      <c r="E185" s="35"/>
      <c r="F185" s="199" t="s">
        <v>387</v>
      </c>
      <c r="G185" s="35"/>
      <c r="H185" s="35"/>
      <c r="I185" s="200"/>
      <c r="J185" s="35"/>
      <c r="K185" s="35"/>
      <c r="L185" s="38"/>
      <c r="M185" s="201"/>
      <c r="N185" s="202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132</v>
      </c>
      <c r="AU185" s="16" t="s">
        <v>87</v>
      </c>
    </row>
    <row r="186" spans="1:65" s="2" customFormat="1" ht="24.2" customHeight="1">
      <c r="A186" s="33"/>
      <c r="B186" s="34"/>
      <c r="C186" s="225" t="s">
        <v>261</v>
      </c>
      <c r="D186" s="225" t="s">
        <v>243</v>
      </c>
      <c r="E186" s="226" t="s">
        <v>389</v>
      </c>
      <c r="F186" s="227" t="s">
        <v>390</v>
      </c>
      <c r="G186" s="228" t="s">
        <v>165</v>
      </c>
      <c r="H186" s="229">
        <v>1</v>
      </c>
      <c r="I186" s="230"/>
      <c r="J186" s="231">
        <f>ROUND(I186*H186,2)</f>
        <v>0</v>
      </c>
      <c r="K186" s="227" t="s">
        <v>129</v>
      </c>
      <c r="L186" s="232"/>
      <c r="M186" s="233" t="s">
        <v>1</v>
      </c>
      <c r="N186" s="234" t="s">
        <v>42</v>
      </c>
      <c r="O186" s="70"/>
      <c r="P186" s="194">
        <f>O186*H186</f>
        <v>0</v>
      </c>
      <c r="Q186" s="194">
        <v>2.008</v>
      </c>
      <c r="R186" s="194">
        <f>Q186*H186</f>
        <v>2.008</v>
      </c>
      <c r="S186" s="194">
        <v>0</v>
      </c>
      <c r="T186" s="195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6" t="s">
        <v>174</v>
      </c>
      <c r="AT186" s="196" t="s">
        <v>243</v>
      </c>
      <c r="AU186" s="196" t="s">
        <v>87</v>
      </c>
      <c r="AY186" s="16" t="s">
        <v>122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6" t="s">
        <v>85</v>
      </c>
      <c r="BK186" s="197">
        <f>ROUND(I186*H186,2)</f>
        <v>0</v>
      </c>
      <c r="BL186" s="16" t="s">
        <v>130</v>
      </c>
      <c r="BM186" s="196" t="s">
        <v>525</v>
      </c>
    </row>
    <row r="187" spans="1:65" s="2" customFormat="1">
      <c r="A187" s="33"/>
      <c r="B187" s="34"/>
      <c r="C187" s="35"/>
      <c r="D187" s="198" t="s">
        <v>132</v>
      </c>
      <c r="E187" s="35"/>
      <c r="F187" s="199" t="s">
        <v>390</v>
      </c>
      <c r="G187" s="35"/>
      <c r="H187" s="35"/>
      <c r="I187" s="200"/>
      <c r="J187" s="35"/>
      <c r="K187" s="35"/>
      <c r="L187" s="38"/>
      <c r="M187" s="201"/>
      <c r="N187" s="202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132</v>
      </c>
      <c r="AU187" s="16" t="s">
        <v>87</v>
      </c>
    </row>
    <row r="188" spans="1:65" s="2" customFormat="1" ht="24.2" customHeight="1">
      <c r="A188" s="33"/>
      <c r="B188" s="34"/>
      <c r="C188" s="225" t="s">
        <v>265</v>
      </c>
      <c r="D188" s="225" t="s">
        <v>243</v>
      </c>
      <c r="E188" s="226" t="s">
        <v>392</v>
      </c>
      <c r="F188" s="227" t="s">
        <v>393</v>
      </c>
      <c r="G188" s="228" t="s">
        <v>246</v>
      </c>
      <c r="H188" s="229">
        <v>5.52</v>
      </c>
      <c r="I188" s="230"/>
      <c r="J188" s="231">
        <f>ROUND(I188*H188,2)</f>
        <v>0</v>
      </c>
      <c r="K188" s="227" t="s">
        <v>129</v>
      </c>
      <c r="L188" s="232"/>
      <c r="M188" s="233" t="s">
        <v>1</v>
      </c>
      <c r="N188" s="234" t="s">
        <v>42</v>
      </c>
      <c r="O188" s="70"/>
      <c r="P188" s="194">
        <f>O188*H188</f>
        <v>0</v>
      </c>
      <c r="Q188" s="194">
        <v>1</v>
      </c>
      <c r="R188" s="194">
        <f>Q188*H188</f>
        <v>5.52</v>
      </c>
      <c r="S188" s="194">
        <v>0</v>
      </c>
      <c r="T188" s="19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6" t="s">
        <v>174</v>
      </c>
      <c r="AT188" s="196" t="s">
        <v>243</v>
      </c>
      <c r="AU188" s="196" t="s">
        <v>87</v>
      </c>
      <c r="AY188" s="16" t="s">
        <v>122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6" t="s">
        <v>85</v>
      </c>
      <c r="BK188" s="197">
        <f>ROUND(I188*H188,2)</f>
        <v>0</v>
      </c>
      <c r="BL188" s="16" t="s">
        <v>130</v>
      </c>
      <c r="BM188" s="196" t="s">
        <v>526</v>
      </c>
    </row>
    <row r="189" spans="1:65" s="2" customFormat="1">
      <c r="A189" s="33"/>
      <c r="B189" s="34"/>
      <c r="C189" s="35"/>
      <c r="D189" s="198" t="s">
        <v>132</v>
      </c>
      <c r="E189" s="35"/>
      <c r="F189" s="199" t="s">
        <v>393</v>
      </c>
      <c r="G189" s="35"/>
      <c r="H189" s="35"/>
      <c r="I189" s="200"/>
      <c r="J189" s="35"/>
      <c r="K189" s="35"/>
      <c r="L189" s="38"/>
      <c r="M189" s="201"/>
      <c r="N189" s="202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132</v>
      </c>
      <c r="AU189" s="16" t="s">
        <v>87</v>
      </c>
    </row>
    <row r="190" spans="1:65" s="2" customFormat="1" ht="24.2" customHeight="1">
      <c r="A190" s="33"/>
      <c r="B190" s="34"/>
      <c r="C190" s="225" t="s">
        <v>271</v>
      </c>
      <c r="D190" s="225" t="s">
        <v>243</v>
      </c>
      <c r="E190" s="226" t="s">
        <v>395</v>
      </c>
      <c r="F190" s="227" t="s">
        <v>396</v>
      </c>
      <c r="G190" s="228" t="s">
        <v>246</v>
      </c>
      <c r="H190" s="229">
        <v>5.52</v>
      </c>
      <c r="I190" s="230"/>
      <c r="J190" s="231">
        <f>ROUND(I190*H190,2)</f>
        <v>0</v>
      </c>
      <c r="K190" s="227" t="s">
        <v>129</v>
      </c>
      <c r="L190" s="232"/>
      <c r="M190" s="233" t="s">
        <v>1</v>
      </c>
      <c r="N190" s="234" t="s">
        <v>42</v>
      </c>
      <c r="O190" s="70"/>
      <c r="P190" s="194">
        <f>O190*H190</f>
        <v>0</v>
      </c>
      <c r="Q190" s="194">
        <v>1</v>
      </c>
      <c r="R190" s="194">
        <f>Q190*H190</f>
        <v>5.52</v>
      </c>
      <c r="S190" s="194">
        <v>0</v>
      </c>
      <c r="T190" s="195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6" t="s">
        <v>174</v>
      </c>
      <c r="AT190" s="196" t="s">
        <v>243</v>
      </c>
      <c r="AU190" s="196" t="s">
        <v>87</v>
      </c>
      <c r="AY190" s="16" t="s">
        <v>122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6" t="s">
        <v>85</v>
      </c>
      <c r="BK190" s="197">
        <f>ROUND(I190*H190,2)</f>
        <v>0</v>
      </c>
      <c r="BL190" s="16" t="s">
        <v>130</v>
      </c>
      <c r="BM190" s="196" t="s">
        <v>527</v>
      </c>
    </row>
    <row r="191" spans="1:65" s="2" customFormat="1">
      <c r="A191" s="33"/>
      <c r="B191" s="34"/>
      <c r="C191" s="35"/>
      <c r="D191" s="198" t="s">
        <v>132</v>
      </c>
      <c r="E191" s="35"/>
      <c r="F191" s="199" t="s">
        <v>396</v>
      </c>
      <c r="G191" s="35"/>
      <c r="H191" s="35"/>
      <c r="I191" s="200"/>
      <c r="J191" s="35"/>
      <c r="K191" s="35"/>
      <c r="L191" s="38"/>
      <c r="M191" s="201"/>
      <c r="N191" s="202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132</v>
      </c>
      <c r="AU191" s="16" t="s">
        <v>87</v>
      </c>
    </row>
    <row r="192" spans="1:65" s="2" customFormat="1" ht="24.2" customHeight="1">
      <c r="A192" s="33"/>
      <c r="B192" s="34"/>
      <c r="C192" s="225" t="s">
        <v>277</v>
      </c>
      <c r="D192" s="225" t="s">
        <v>243</v>
      </c>
      <c r="E192" s="226" t="s">
        <v>398</v>
      </c>
      <c r="F192" s="227" t="s">
        <v>399</v>
      </c>
      <c r="G192" s="228" t="s">
        <v>246</v>
      </c>
      <c r="H192" s="229">
        <v>5.52</v>
      </c>
      <c r="I192" s="230"/>
      <c r="J192" s="231">
        <f>ROUND(I192*H192,2)</f>
        <v>0</v>
      </c>
      <c r="K192" s="227" t="s">
        <v>129</v>
      </c>
      <c r="L192" s="232"/>
      <c r="M192" s="233" t="s">
        <v>1</v>
      </c>
      <c r="N192" s="234" t="s">
        <v>42</v>
      </c>
      <c r="O192" s="70"/>
      <c r="P192" s="194">
        <f>O192*H192</f>
        <v>0</v>
      </c>
      <c r="Q192" s="194">
        <v>1</v>
      </c>
      <c r="R192" s="194">
        <f>Q192*H192</f>
        <v>5.52</v>
      </c>
      <c r="S192" s="194">
        <v>0</v>
      </c>
      <c r="T192" s="195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6" t="s">
        <v>174</v>
      </c>
      <c r="AT192" s="196" t="s">
        <v>243</v>
      </c>
      <c r="AU192" s="196" t="s">
        <v>87</v>
      </c>
      <c r="AY192" s="16" t="s">
        <v>122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6" t="s">
        <v>85</v>
      </c>
      <c r="BK192" s="197">
        <f>ROUND(I192*H192,2)</f>
        <v>0</v>
      </c>
      <c r="BL192" s="16" t="s">
        <v>130</v>
      </c>
      <c r="BM192" s="196" t="s">
        <v>528</v>
      </c>
    </row>
    <row r="193" spans="1:65" s="2" customFormat="1">
      <c r="A193" s="33"/>
      <c r="B193" s="34"/>
      <c r="C193" s="35"/>
      <c r="D193" s="198" t="s">
        <v>132</v>
      </c>
      <c r="E193" s="35"/>
      <c r="F193" s="199" t="s">
        <v>399</v>
      </c>
      <c r="G193" s="35"/>
      <c r="H193" s="35"/>
      <c r="I193" s="200"/>
      <c r="J193" s="35"/>
      <c r="K193" s="35"/>
      <c r="L193" s="38"/>
      <c r="M193" s="201"/>
      <c r="N193" s="202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132</v>
      </c>
      <c r="AU193" s="16" t="s">
        <v>87</v>
      </c>
    </row>
    <row r="194" spans="1:65" s="2" customFormat="1" ht="24.2" customHeight="1">
      <c r="A194" s="33"/>
      <c r="B194" s="34"/>
      <c r="C194" s="225" t="s">
        <v>283</v>
      </c>
      <c r="D194" s="225" t="s">
        <v>243</v>
      </c>
      <c r="E194" s="226" t="s">
        <v>401</v>
      </c>
      <c r="F194" s="227" t="s">
        <v>402</v>
      </c>
      <c r="G194" s="228" t="s">
        <v>171</v>
      </c>
      <c r="H194" s="229">
        <v>9</v>
      </c>
      <c r="I194" s="230"/>
      <c r="J194" s="231">
        <f>ROUND(I194*H194,2)</f>
        <v>0</v>
      </c>
      <c r="K194" s="227" t="s">
        <v>129</v>
      </c>
      <c r="L194" s="232"/>
      <c r="M194" s="233" t="s">
        <v>1</v>
      </c>
      <c r="N194" s="234" t="s">
        <v>42</v>
      </c>
      <c r="O194" s="70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6" t="s">
        <v>174</v>
      </c>
      <c r="AT194" s="196" t="s">
        <v>243</v>
      </c>
      <c r="AU194" s="196" t="s">
        <v>87</v>
      </c>
      <c r="AY194" s="16" t="s">
        <v>122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6" t="s">
        <v>85</v>
      </c>
      <c r="BK194" s="197">
        <f>ROUND(I194*H194,2)</f>
        <v>0</v>
      </c>
      <c r="BL194" s="16" t="s">
        <v>130</v>
      </c>
      <c r="BM194" s="196" t="s">
        <v>529</v>
      </c>
    </row>
    <row r="195" spans="1:65" s="2" customFormat="1">
      <c r="A195" s="33"/>
      <c r="B195" s="34"/>
      <c r="C195" s="35"/>
      <c r="D195" s="198" t="s">
        <v>132</v>
      </c>
      <c r="E195" s="35"/>
      <c r="F195" s="199" t="s">
        <v>402</v>
      </c>
      <c r="G195" s="35"/>
      <c r="H195" s="35"/>
      <c r="I195" s="200"/>
      <c r="J195" s="35"/>
      <c r="K195" s="35"/>
      <c r="L195" s="38"/>
      <c r="M195" s="201"/>
      <c r="N195" s="202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132</v>
      </c>
      <c r="AU195" s="16" t="s">
        <v>87</v>
      </c>
    </row>
    <row r="196" spans="1:65" s="2" customFormat="1" ht="24.2" customHeight="1">
      <c r="A196" s="33"/>
      <c r="B196" s="34"/>
      <c r="C196" s="225" t="s">
        <v>289</v>
      </c>
      <c r="D196" s="225" t="s">
        <v>243</v>
      </c>
      <c r="E196" s="226" t="s">
        <v>244</v>
      </c>
      <c r="F196" s="227" t="s">
        <v>245</v>
      </c>
      <c r="G196" s="228" t="s">
        <v>246</v>
      </c>
      <c r="H196" s="229">
        <v>14.164</v>
      </c>
      <c r="I196" s="230"/>
      <c r="J196" s="231">
        <f>ROUND(I196*H196,2)</f>
        <v>0</v>
      </c>
      <c r="K196" s="227" t="s">
        <v>129</v>
      </c>
      <c r="L196" s="232"/>
      <c r="M196" s="233" t="s">
        <v>1</v>
      </c>
      <c r="N196" s="234" t="s">
        <v>42</v>
      </c>
      <c r="O196" s="70"/>
      <c r="P196" s="194">
        <f>O196*H196</f>
        <v>0</v>
      </c>
      <c r="Q196" s="194">
        <v>1</v>
      </c>
      <c r="R196" s="194">
        <f>Q196*H196</f>
        <v>14.164</v>
      </c>
      <c r="S196" s="194">
        <v>0</v>
      </c>
      <c r="T196" s="19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6" t="s">
        <v>174</v>
      </c>
      <c r="AT196" s="196" t="s">
        <v>243</v>
      </c>
      <c r="AU196" s="196" t="s">
        <v>87</v>
      </c>
      <c r="AY196" s="16" t="s">
        <v>122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6" t="s">
        <v>85</v>
      </c>
      <c r="BK196" s="197">
        <f>ROUND(I196*H196,2)</f>
        <v>0</v>
      </c>
      <c r="BL196" s="16" t="s">
        <v>130</v>
      </c>
      <c r="BM196" s="196" t="s">
        <v>530</v>
      </c>
    </row>
    <row r="197" spans="1:65" s="2" customFormat="1">
      <c r="A197" s="33"/>
      <c r="B197" s="34"/>
      <c r="C197" s="35"/>
      <c r="D197" s="198" t="s">
        <v>132</v>
      </c>
      <c r="E197" s="35"/>
      <c r="F197" s="199" t="s">
        <v>245</v>
      </c>
      <c r="G197" s="35"/>
      <c r="H197" s="35"/>
      <c r="I197" s="200"/>
      <c r="J197" s="35"/>
      <c r="K197" s="35"/>
      <c r="L197" s="38"/>
      <c r="M197" s="201"/>
      <c r="N197" s="202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132</v>
      </c>
      <c r="AU197" s="16" t="s">
        <v>87</v>
      </c>
    </row>
    <row r="198" spans="1:65" s="13" customFormat="1">
      <c r="B198" s="203"/>
      <c r="C198" s="204"/>
      <c r="D198" s="198" t="s">
        <v>139</v>
      </c>
      <c r="E198" s="205" t="s">
        <v>1</v>
      </c>
      <c r="F198" s="206" t="s">
        <v>531</v>
      </c>
      <c r="G198" s="204"/>
      <c r="H198" s="207">
        <v>14.164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139</v>
      </c>
      <c r="AU198" s="213" t="s">
        <v>87</v>
      </c>
      <c r="AV198" s="13" t="s">
        <v>87</v>
      </c>
      <c r="AW198" s="13" t="s">
        <v>34</v>
      </c>
      <c r="AX198" s="13" t="s">
        <v>85</v>
      </c>
      <c r="AY198" s="213" t="s">
        <v>122</v>
      </c>
    </row>
    <row r="199" spans="1:65" s="2" customFormat="1" ht="24.2" customHeight="1">
      <c r="A199" s="33"/>
      <c r="B199" s="34"/>
      <c r="C199" s="225" t="s">
        <v>295</v>
      </c>
      <c r="D199" s="225" t="s">
        <v>243</v>
      </c>
      <c r="E199" s="226" t="s">
        <v>406</v>
      </c>
      <c r="F199" s="227" t="s">
        <v>407</v>
      </c>
      <c r="G199" s="228" t="s">
        <v>246</v>
      </c>
      <c r="H199" s="229">
        <v>11.675000000000001</v>
      </c>
      <c r="I199" s="230"/>
      <c r="J199" s="231">
        <f>ROUND(I199*H199,2)</f>
        <v>0</v>
      </c>
      <c r="K199" s="227" t="s">
        <v>129</v>
      </c>
      <c r="L199" s="232"/>
      <c r="M199" s="233" t="s">
        <v>1</v>
      </c>
      <c r="N199" s="234" t="s">
        <v>42</v>
      </c>
      <c r="O199" s="70"/>
      <c r="P199" s="194">
        <f>O199*H199</f>
        <v>0</v>
      </c>
      <c r="Q199" s="194">
        <v>1</v>
      </c>
      <c r="R199" s="194">
        <f>Q199*H199</f>
        <v>11.675000000000001</v>
      </c>
      <c r="S199" s="194">
        <v>0</v>
      </c>
      <c r="T199" s="19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6" t="s">
        <v>174</v>
      </c>
      <c r="AT199" s="196" t="s">
        <v>243</v>
      </c>
      <c r="AU199" s="196" t="s">
        <v>87</v>
      </c>
      <c r="AY199" s="16" t="s">
        <v>122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6" t="s">
        <v>85</v>
      </c>
      <c r="BK199" s="197">
        <f>ROUND(I199*H199,2)</f>
        <v>0</v>
      </c>
      <c r="BL199" s="16" t="s">
        <v>130</v>
      </c>
      <c r="BM199" s="196" t="s">
        <v>532</v>
      </c>
    </row>
    <row r="200" spans="1:65" s="2" customFormat="1">
      <c r="A200" s="33"/>
      <c r="B200" s="34"/>
      <c r="C200" s="35"/>
      <c r="D200" s="198" t="s">
        <v>132</v>
      </c>
      <c r="E200" s="35"/>
      <c r="F200" s="199" t="s">
        <v>407</v>
      </c>
      <c r="G200" s="35"/>
      <c r="H200" s="35"/>
      <c r="I200" s="200"/>
      <c r="J200" s="35"/>
      <c r="K200" s="35"/>
      <c r="L200" s="38"/>
      <c r="M200" s="201"/>
      <c r="N200" s="202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132</v>
      </c>
      <c r="AU200" s="16" t="s">
        <v>87</v>
      </c>
    </row>
    <row r="201" spans="1:65" s="13" customFormat="1">
      <c r="B201" s="203"/>
      <c r="C201" s="204"/>
      <c r="D201" s="198" t="s">
        <v>139</v>
      </c>
      <c r="E201" s="205" t="s">
        <v>1</v>
      </c>
      <c r="F201" s="206" t="s">
        <v>533</v>
      </c>
      <c r="G201" s="204"/>
      <c r="H201" s="207">
        <v>11.675000000000001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139</v>
      </c>
      <c r="AU201" s="213" t="s">
        <v>87</v>
      </c>
      <c r="AV201" s="13" t="s">
        <v>87</v>
      </c>
      <c r="AW201" s="13" t="s">
        <v>34</v>
      </c>
      <c r="AX201" s="13" t="s">
        <v>85</v>
      </c>
      <c r="AY201" s="213" t="s">
        <v>122</v>
      </c>
    </row>
    <row r="202" spans="1:65" s="2" customFormat="1" ht="24.2" customHeight="1">
      <c r="A202" s="33"/>
      <c r="B202" s="34"/>
      <c r="C202" s="225" t="s">
        <v>298</v>
      </c>
      <c r="D202" s="225" t="s">
        <v>243</v>
      </c>
      <c r="E202" s="226" t="s">
        <v>410</v>
      </c>
      <c r="F202" s="227" t="s">
        <v>411</v>
      </c>
      <c r="G202" s="228" t="s">
        <v>246</v>
      </c>
      <c r="H202" s="229">
        <v>0.6</v>
      </c>
      <c r="I202" s="230"/>
      <c r="J202" s="231">
        <f>ROUND(I202*H202,2)</f>
        <v>0</v>
      </c>
      <c r="K202" s="227" t="s">
        <v>129</v>
      </c>
      <c r="L202" s="232"/>
      <c r="M202" s="233" t="s">
        <v>1</v>
      </c>
      <c r="N202" s="234" t="s">
        <v>42</v>
      </c>
      <c r="O202" s="70"/>
      <c r="P202" s="194">
        <f>O202*H202</f>
        <v>0</v>
      </c>
      <c r="Q202" s="194">
        <v>1</v>
      </c>
      <c r="R202" s="194">
        <f>Q202*H202</f>
        <v>0.6</v>
      </c>
      <c r="S202" s="194">
        <v>0</v>
      </c>
      <c r="T202" s="195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6" t="s">
        <v>174</v>
      </c>
      <c r="AT202" s="196" t="s">
        <v>243</v>
      </c>
      <c r="AU202" s="196" t="s">
        <v>87</v>
      </c>
      <c r="AY202" s="16" t="s">
        <v>122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6" t="s">
        <v>85</v>
      </c>
      <c r="BK202" s="197">
        <f>ROUND(I202*H202,2)</f>
        <v>0</v>
      </c>
      <c r="BL202" s="16" t="s">
        <v>130</v>
      </c>
      <c r="BM202" s="196" t="s">
        <v>534</v>
      </c>
    </row>
    <row r="203" spans="1:65" s="2" customFormat="1">
      <c r="A203" s="33"/>
      <c r="B203" s="34"/>
      <c r="C203" s="35"/>
      <c r="D203" s="198" t="s">
        <v>132</v>
      </c>
      <c r="E203" s="35"/>
      <c r="F203" s="199" t="s">
        <v>411</v>
      </c>
      <c r="G203" s="35"/>
      <c r="H203" s="35"/>
      <c r="I203" s="200"/>
      <c r="J203" s="35"/>
      <c r="K203" s="35"/>
      <c r="L203" s="38"/>
      <c r="M203" s="201"/>
      <c r="N203" s="202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132</v>
      </c>
      <c r="AU203" s="16" t="s">
        <v>87</v>
      </c>
    </row>
    <row r="204" spans="1:65" s="2" customFormat="1" ht="24.2" customHeight="1">
      <c r="A204" s="33"/>
      <c r="B204" s="34"/>
      <c r="C204" s="225" t="s">
        <v>304</v>
      </c>
      <c r="D204" s="225" t="s">
        <v>243</v>
      </c>
      <c r="E204" s="226" t="s">
        <v>413</v>
      </c>
      <c r="F204" s="227" t="s">
        <v>414</v>
      </c>
      <c r="G204" s="228" t="s">
        <v>171</v>
      </c>
      <c r="H204" s="229">
        <v>12</v>
      </c>
      <c r="I204" s="230"/>
      <c r="J204" s="231">
        <f>ROUND(I204*H204,2)</f>
        <v>0</v>
      </c>
      <c r="K204" s="227" t="s">
        <v>129</v>
      </c>
      <c r="L204" s="232"/>
      <c r="M204" s="233" t="s">
        <v>1</v>
      </c>
      <c r="N204" s="234" t="s">
        <v>42</v>
      </c>
      <c r="O204" s="70"/>
      <c r="P204" s="194">
        <f>O204*H204</f>
        <v>0</v>
      </c>
      <c r="Q204" s="194">
        <v>1.823E-2</v>
      </c>
      <c r="R204" s="194">
        <f>Q204*H204</f>
        <v>0.21876000000000001</v>
      </c>
      <c r="S204" s="194">
        <v>0</v>
      </c>
      <c r="T204" s="195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6" t="s">
        <v>174</v>
      </c>
      <c r="AT204" s="196" t="s">
        <v>243</v>
      </c>
      <c r="AU204" s="196" t="s">
        <v>87</v>
      </c>
      <c r="AY204" s="16" t="s">
        <v>122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6" t="s">
        <v>85</v>
      </c>
      <c r="BK204" s="197">
        <f>ROUND(I204*H204,2)</f>
        <v>0</v>
      </c>
      <c r="BL204" s="16" t="s">
        <v>130</v>
      </c>
      <c r="BM204" s="196" t="s">
        <v>535</v>
      </c>
    </row>
    <row r="205" spans="1:65" s="2" customFormat="1">
      <c r="A205" s="33"/>
      <c r="B205" s="34"/>
      <c r="C205" s="35"/>
      <c r="D205" s="198" t="s">
        <v>132</v>
      </c>
      <c r="E205" s="35"/>
      <c r="F205" s="199" t="s">
        <v>414</v>
      </c>
      <c r="G205" s="35"/>
      <c r="H205" s="35"/>
      <c r="I205" s="200"/>
      <c r="J205" s="35"/>
      <c r="K205" s="35"/>
      <c r="L205" s="38"/>
      <c r="M205" s="201"/>
      <c r="N205" s="202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132</v>
      </c>
      <c r="AU205" s="16" t="s">
        <v>87</v>
      </c>
    </row>
    <row r="206" spans="1:65" s="2" customFormat="1" ht="24.2" customHeight="1">
      <c r="A206" s="33"/>
      <c r="B206" s="34"/>
      <c r="C206" s="225" t="s">
        <v>438</v>
      </c>
      <c r="D206" s="225" t="s">
        <v>243</v>
      </c>
      <c r="E206" s="226" t="s">
        <v>416</v>
      </c>
      <c r="F206" s="227" t="s">
        <v>417</v>
      </c>
      <c r="G206" s="228" t="s">
        <v>136</v>
      </c>
      <c r="H206" s="229">
        <v>8.7439999999999998</v>
      </c>
      <c r="I206" s="230"/>
      <c r="J206" s="231">
        <f>ROUND(I206*H206,2)</f>
        <v>0</v>
      </c>
      <c r="K206" s="227" t="s">
        <v>129</v>
      </c>
      <c r="L206" s="232"/>
      <c r="M206" s="233" t="s">
        <v>1</v>
      </c>
      <c r="N206" s="234" t="s">
        <v>42</v>
      </c>
      <c r="O206" s="70"/>
      <c r="P206" s="194">
        <f>O206*H206</f>
        <v>0</v>
      </c>
      <c r="Q206" s="194">
        <v>2.234</v>
      </c>
      <c r="R206" s="194">
        <f>Q206*H206</f>
        <v>19.534095999999998</v>
      </c>
      <c r="S206" s="194">
        <v>0</v>
      </c>
      <c r="T206" s="195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6" t="s">
        <v>174</v>
      </c>
      <c r="AT206" s="196" t="s">
        <v>243</v>
      </c>
      <c r="AU206" s="196" t="s">
        <v>87</v>
      </c>
      <c r="AY206" s="16" t="s">
        <v>122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6" t="s">
        <v>85</v>
      </c>
      <c r="BK206" s="197">
        <f>ROUND(I206*H206,2)</f>
        <v>0</v>
      </c>
      <c r="BL206" s="16" t="s">
        <v>130</v>
      </c>
      <c r="BM206" s="196" t="s">
        <v>536</v>
      </c>
    </row>
    <row r="207" spans="1:65" s="2" customFormat="1">
      <c r="A207" s="33"/>
      <c r="B207" s="34"/>
      <c r="C207" s="35"/>
      <c r="D207" s="198" t="s">
        <v>132</v>
      </c>
      <c r="E207" s="35"/>
      <c r="F207" s="199" t="s">
        <v>417</v>
      </c>
      <c r="G207" s="35"/>
      <c r="H207" s="35"/>
      <c r="I207" s="200"/>
      <c r="J207" s="35"/>
      <c r="K207" s="35"/>
      <c r="L207" s="38"/>
      <c r="M207" s="201"/>
      <c r="N207" s="202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132</v>
      </c>
      <c r="AU207" s="16" t="s">
        <v>87</v>
      </c>
    </row>
    <row r="208" spans="1:65" s="13" customFormat="1">
      <c r="B208" s="203"/>
      <c r="C208" s="204"/>
      <c r="D208" s="198" t="s">
        <v>139</v>
      </c>
      <c r="E208" s="205" t="s">
        <v>1</v>
      </c>
      <c r="F208" s="206" t="s">
        <v>419</v>
      </c>
      <c r="G208" s="204"/>
      <c r="H208" s="207">
        <v>1</v>
      </c>
      <c r="I208" s="208"/>
      <c r="J208" s="204"/>
      <c r="K208" s="204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139</v>
      </c>
      <c r="AU208" s="213" t="s">
        <v>87</v>
      </c>
      <c r="AV208" s="13" t="s">
        <v>87</v>
      </c>
      <c r="AW208" s="13" t="s">
        <v>34</v>
      </c>
      <c r="AX208" s="13" t="s">
        <v>77</v>
      </c>
      <c r="AY208" s="213" t="s">
        <v>122</v>
      </c>
    </row>
    <row r="209" spans="1:65" s="13" customFormat="1">
      <c r="B209" s="203"/>
      <c r="C209" s="204"/>
      <c r="D209" s="198" t="s">
        <v>139</v>
      </c>
      <c r="E209" s="205" t="s">
        <v>1</v>
      </c>
      <c r="F209" s="206" t="s">
        <v>420</v>
      </c>
      <c r="G209" s="204"/>
      <c r="H209" s="207">
        <v>7.7439999999999998</v>
      </c>
      <c r="I209" s="208"/>
      <c r="J209" s="204"/>
      <c r="K209" s="204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139</v>
      </c>
      <c r="AU209" s="213" t="s">
        <v>87</v>
      </c>
      <c r="AV209" s="13" t="s">
        <v>87</v>
      </c>
      <c r="AW209" s="13" t="s">
        <v>34</v>
      </c>
      <c r="AX209" s="13" t="s">
        <v>77</v>
      </c>
      <c r="AY209" s="213" t="s">
        <v>122</v>
      </c>
    </row>
    <row r="210" spans="1:65" s="14" customFormat="1">
      <c r="B210" s="214"/>
      <c r="C210" s="215"/>
      <c r="D210" s="198" t="s">
        <v>139</v>
      </c>
      <c r="E210" s="216" t="s">
        <v>1</v>
      </c>
      <c r="F210" s="217" t="s">
        <v>145</v>
      </c>
      <c r="G210" s="215"/>
      <c r="H210" s="218">
        <v>8.7439999999999998</v>
      </c>
      <c r="I210" s="219"/>
      <c r="J210" s="215"/>
      <c r="K210" s="215"/>
      <c r="L210" s="220"/>
      <c r="M210" s="221"/>
      <c r="N210" s="222"/>
      <c r="O210" s="222"/>
      <c r="P210" s="222"/>
      <c r="Q210" s="222"/>
      <c r="R210" s="222"/>
      <c r="S210" s="222"/>
      <c r="T210" s="223"/>
      <c r="AT210" s="224" t="s">
        <v>139</v>
      </c>
      <c r="AU210" s="224" t="s">
        <v>87</v>
      </c>
      <c r="AV210" s="14" t="s">
        <v>130</v>
      </c>
      <c r="AW210" s="14" t="s">
        <v>34</v>
      </c>
      <c r="AX210" s="14" t="s">
        <v>85</v>
      </c>
      <c r="AY210" s="224" t="s">
        <v>122</v>
      </c>
    </row>
    <row r="211" spans="1:65" s="2" customFormat="1" ht="24.2" customHeight="1">
      <c r="A211" s="33"/>
      <c r="B211" s="34"/>
      <c r="C211" s="225" t="s">
        <v>445</v>
      </c>
      <c r="D211" s="225" t="s">
        <v>243</v>
      </c>
      <c r="E211" s="226" t="s">
        <v>421</v>
      </c>
      <c r="F211" s="227" t="s">
        <v>422</v>
      </c>
      <c r="G211" s="228" t="s">
        <v>171</v>
      </c>
      <c r="H211" s="229">
        <v>8</v>
      </c>
      <c r="I211" s="230"/>
      <c r="J211" s="231">
        <f>ROUND(I211*H211,2)</f>
        <v>0</v>
      </c>
      <c r="K211" s="227" t="s">
        <v>129</v>
      </c>
      <c r="L211" s="232"/>
      <c r="M211" s="233" t="s">
        <v>1</v>
      </c>
      <c r="N211" s="234" t="s">
        <v>42</v>
      </c>
      <c r="O211" s="70"/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6" t="s">
        <v>174</v>
      </c>
      <c r="AT211" s="196" t="s">
        <v>243</v>
      </c>
      <c r="AU211" s="196" t="s">
        <v>87</v>
      </c>
      <c r="AY211" s="16" t="s">
        <v>122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6" t="s">
        <v>85</v>
      </c>
      <c r="BK211" s="197">
        <f>ROUND(I211*H211,2)</f>
        <v>0</v>
      </c>
      <c r="BL211" s="16" t="s">
        <v>130</v>
      </c>
      <c r="BM211" s="196" t="s">
        <v>537</v>
      </c>
    </row>
    <row r="212" spans="1:65" s="2" customFormat="1">
      <c r="A212" s="33"/>
      <c r="B212" s="34"/>
      <c r="C212" s="35"/>
      <c r="D212" s="198" t="s">
        <v>132</v>
      </c>
      <c r="E212" s="35"/>
      <c r="F212" s="199" t="s">
        <v>422</v>
      </c>
      <c r="G212" s="35"/>
      <c r="H212" s="35"/>
      <c r="I212" s="200"/>
      <c r="J212" s="35"/>
      <c r="K212" s="35"/>
      <c r="L212" s="38"/>
      <c r="M212" s="201"/>
      <c r="N212" s="202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132</v>
      </c>
      <c r="AU212" s="16" t="s">
        <v>87</v>
      </c>
    </row>
    <row r="213" spans="1:65" s="13" customFormat="1">
      <c r="B213" s="203"/>
      <c r="C213" s="204"/>
      <c r="D213" s="198" t="s">
        <v>139</v>
      </c>
      <c r="E213" s="205" t="s">
        <v>1</v>
      </c>
      <c r="F213" s="206" t="s">
        <v>424</v>
      </c>
      <c r="G213" s="204"/>
      <c r="H213" s="207">
        <v>8</v>
      </c>
      <c r="I213" s="208"/>
      <c r="J213" s="204"/>
      <c r="K213" s="204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139</v>
      </c>
      <c r="AU213" s="213" t="s">
        <v>87</v>
      </c>
      <c r="AV213" s="13" t="s">
        <v>87</v>
      </c>
      <c r="AW213" s="13" t="s">
        <v>34</v>
      </c>
      <c r="AX213" s="13" t="s">
        <v>85</v>
      </c>
      <c r="AY213" s="213" t="s">
        <v>122</v>
      </c>
    </row>
    <row r="214" spans="1:65" s="2" customFormat="1" ht="24.2" customHeight="1">
      <c r="A214" s="33"/>
      <c r="B214" s="34"/>
      <c r="C214" s="225" t="s">
        <v>447</v>
      </c>
      <c r="D214" s="225" t="s">
        <v>243</v>
      </c>
      <c r="E214" s="226" t="s">
        <v>425</v>
      </c>
      <c r="F214" s="227" t="s">
        <v>426</v>
      </c>
      <c r="G214" s="228" t="s">
        <v>165</v>
      </c>
      <c r="H214" s="229">
        <v>2</v>
      </c>
      <c r="I214" s="230"/>
      <c r="J214" s="231">
        <f>ROUND(I214*H214,2)</f>
        <v>0</v>
      </c>
      <c r="K214" s="227" t="s">
        <v>129</v>
      </c>
      <c r="L214" s="232"/>
      <c r="M214" s="233" t="s">
        <v>1</v>
      </c>
      <c r="N214" s="234" t="s">
        <v>42</v>
      </c>
      <c r="O214" s="70"/>
      <c r="P214" s="194">
        <f>O214*H214</f>
        <v>0</v>
      </c>
      <c r="Q214" s="194">
        <v>0</v>
      </c>
      <c r="R214" s="194">
        <f>Q214*H214</f>
        <v>0</v>
      </c>
      <c r="S214" s="194">
        <v>0</v>
      </c>
      <c r="T214" s="195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6" t="s">
        <v>174</v>
      </c>
      <c r="AT214" s="196" t="s">
        <v>243</v>
      </c>
      <c r="AU214" s="196" t="s">
        <v>87</v>
      </c>
      <c r="AY214" s="16" t="s">
        <v>122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6" t="s">
        <v>85</v>
      </c>
      <c r="BK214" s="197">
        <f>ROUND(I214*H214,2)</f>
        <v>0</v>
      </c>
      <c r="BL214" s="16" t="s">
        <v>130</v>
      </c>
      <c r="BM214" s="196" t="s">
        <v>538</v>
      </c>
    </row>
    <row r="215" spans="1:65" s="2" customFormat="1">
      <c r="A215" s="33"/>
      <c r="B215" s="34"/>
      <c r="C215" s="35"/>
      <c r="D215" s="198" t="s">
        <v>132</v>
      </c>
      <c r="E215" s="35"/>
      <c r="F215" s="199" t="s">
        <v>426</v>
      </c>
      <c r="G215" s="35"/>
      <c r="H215" s="35"/>
      <c r="I215" s="200"/>
      <c r="J215" s="35"/>
      <c r="K215" s="35"/>
      <c r="L215" s="38"/>
      <c r="M215" s="201"/>
      <c r="N215" s="202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132</v>
      </c>
      <c r="AU215" s="16" t="s">
        <v>87</v>
      </c>
    </row>
    <row r="216" spans="1:65" s="2" customFormat="1" ht="24.2" customHeight="1">
      <c r="A216" s="33"/>
      <c r="B216" s="34"/>
      <c r="C216" s="225" t="s">
        <v>454</v>
      </c>
      <c r="D216" s="225" t="s">
        <v>243</v>
      </c>
      <c r="E216" s="226" t="s">
        <v>428</v>
      </c>
      <c r="F216" s="227" t="s">
        <v>429</v>
      </c>
      <c r="G216" s="228" t="s">
        <v>165</v>
      </c>
      <c r="H216" s="229">
        <v>4</v>
      </c>
      <c r="I216" s="230"/>
      <c r="J216" s="231">
        <f>ROUND(I216*H216,2)</f>
        <v>0</v>
      </c>
      <c r="K216" s="227" t="s">
        <v>129</v>
      </c>
      <c r="L216" s="232"/>
      <c r="M216" s="233" t="s">
        <v>1</v>
      </c>
      <c r="N216" s="234" t="s">
        <v>42</v>
      </c>
      <c r="O216" s="70"/>
      <c r="P216" s="194">
        <f>O216*H216</f>
        <v>0</v>
      </c>
      <c r="Q216" s="194">
        <v>0</v>
      </c>
      <c r="R216" s="194">
        <f>Q216*H216</f>
        <v>0</v>
      </c>
      <c r="S216" s="194">
        <v>0</v>
      </c>
      <c r="T216" s="195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96" t="s">
        <v>174</v>
      </c>
      <c r="AT216" s="196" t="s">
        <v>243</v>
      </c>
      <c r="AU216" s="196" t="s">
        <v>87</v>
      </c>
      <c r="AY216" s="16" t="s">
        <v>122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6" t="s">
        <v>85</v>
      </c>
      <c r="BK216" s="197">
        <f>ROUND(I216*H216,2)</f>
        <v>0</v>
      </c>
      <c r="BL216" s="16" t="s">
        <v>130</v>
      </c>
      <c r="BM216" s="196" t="s">
        <v>539</v>
      </c>
    </row>
    <row r="217" spans="1:65" s="2" customFormat="1">
      <c r="A217" s="33"/>
      <c r="B217" s="34"/>
      <c r="C217" s="35"/>
      <c r="D217" s="198" t="s">
        <v>132</v>
      </c>
      <c r="E217" s="35"/>
      <c r="F217" s="199" t="s">
        <v>429</v>
      </c>
      <c r="G217" s="35"/>
      <c r="H217" s="35"/>
      <c r="I217" s="200"/>
      <c r="J217" s="35"/>
      <c r="K217" s="35"/>
      <c r="L217" s="38"/>
      <c r="M217" s="201"/>
      <c r="N217" s="202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132</v>
      </c>
      <c r="AU217" s="16" t="s">
        <v>87</v>
      </c>
    </row>
    <row r="218" spans="1:65" s="2" customFormat="1" ht="24.2" customHeight="1">
      <c r="A218" s="33"/>
      <c r="B218" s="34"/>
      <c r="C218" s="225" t="s">
        <v>460</v>
      </c>
      <c r="D218" s="225" t="s">
        <v>243</v>
      </c>
      <c r="E218" s="226" t="s">
        <v>431</v>
      </c>
      <c r="F218" s="227" t="s">
        <v>432</v>
      </c>
      <c r="G218" s="228" t="s">
        <v>165</v>
      </c>
      <c r="H218" s="229">
        <v>2</v>
      </c>
      <c r="I218" s="230"/>
      <c r="J218" s="231">
        <f>ROUND(I218*H218,2)</f>
        <v>0</v>
      </c>
      <c r="K218" s="227" t="s">
        <v>129</v>
      </c>
      <c r="L218" s="232"/>
      <c r="M218" s="233" t="s">
        <v>1</v>
      </c>
      <c r="N218" s="234" t="s">
        <v>42</v>
      </c>
      <c r="O218" s="70"/>
      <c r="P218" s="194">
        <f>O218*H218</f>
        <v>0</v>
      </c>
      <c r="Q218" s="194">
        <v>0</v>
      </c>
      <c r="R218" s="194">
        <f>Q218*H218</f>
        <v>0</v>
      </c>
      <c r="S218" s="194">
        <v>0</v>
      </c>
      <c r="T218" s="195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6" t="s">
        <v>174</v>
      </c>
      <c r="AT218" s="196" t="s">
        <v>243</v>
      </c>
      <c r="AU218" s="196" t="s">
        <v>87</v>
      </c>
      <c r="AY218" s="16" t="s">
        <v>122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6" t="s">
        <v>85</v>
      </c>
      <c r="BK218" s="197">
        <f>ROUND(I218*H218,2)</f>
        <v>0</v>
      </c>
      <c r="BL218" s="16" t="s">
        <v>130</v>
      </c>
      <c r="BM218" s="196" t="s">
        <v>540</v>
      </c>
    </row>
    <row r="219" spans="1:65" s="2" customFormat="1">
      <c r="A219" s="33"/>
      <c r="B219" s="34"/>
      <c r="C219" s="35"/>
      <c r="D219" s="198" t="s">
        <v>132</v>
      </c>
      <c r="E219" s="35"/>
      <c r="F219" s="199" t="s">
        <v>432</v>
      </c>
      <c r="G219" s="35"/>
      <c r="H219" s="35"/>
      <c r="I219" s="200"/>
      <c r="J219" s="35"/>
      <c r="K219" s="35"/>
      <c r="L219" s="38"/>
      <c r="M219" s="201"/>
      <c r="N219" s="202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132</v>
      </c>
      <c r="AU219" s="16" t="s">
        <v>87</v>
      </c>
    </row>
    <row r="220" spans="1:65" s="2" customFormat="1" ht="24.2" customHeight="1">
      <c r="A220" s="33"/>
      <c r="B220" s="34"/>
      <c r="C220" s="225" t="s">
        <v>466</v>
      </c>
      <c r="D220" s="225" t="s">
        <v>243</v>
      </c>
      <c r="E220" s="226" t="s">
        <v>434</v>
      </c>
      <c r="F220" s="227" t="s">
        <v>435</v>
      </c>
      <c r="G220" s="228" t="s">
        <v>136</v>
      </c>
      <c r="H220" s="229">
        <v>0.14399999999999999</v>
      </c>
      <c r="I220" s="230"/>
      <c r="J220" s="231">
        <f>ROUND(I220*H220,2)</f>
        <v>0</v>
      </c>
      <c r="K220" s="227" t="s">
        <v>129</v>
      </c>
      <c r="L220" s="232"/>
      <c r="M220" s="233" t="s">
        <v>1</v>
      </c>
      <c r="N220" s="234" t="s">
        <v>42</v>
      </c>
      <c r="O220" s="70"/>
      <c r="P220" s="194">
        <f>O220*H220</f>
        <v>0</v>
      </c>
      <c r="Q220" s="194">
        <v>2.4289999999999998</v>
      </c>
      <c r="R220" s="194">
        <f>Q220*H220</f>
        <v>0.34977599999999998</v>
      </c>
      <c r="S220" s="194">
        <v>0</v>
      </c>
      <c r="T220" s="19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6" t="s">
        <v>174</v>
      </c>
      <c r="AT220" s="196" t="s">
        <v>243</v>
      </c>
      <c r="AU220" s="196" t="s">
        <v>87</v>
      </c>
      <c r="AY220" s="16" t="s">
        <v>122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6" t="s">
        <v>85</v>
      </c>
      <c r="BK220" s="197">
        <f>ROUND(I220*H220,2)</f>
        <v>0</v>
      </c>
      <c r="BL220" s="16" t="s">
        <v>130</v>
      </c>
      <c r="BM220" s="196" t="s">
        <v>541</v>
      </c>
    </row>
    <row r="221" spans="1:65" s="2" customFormat="1">
      <c r="A221" s="33"/>
      <c r="B221" s="34"/>
      <c r="C221" s="35"/>
      <c r="D221" s="198" t="s">
        <v>132</v>
      </c>
      <c r="E221" s="35"/>
      <c r="F221" s="199" t="s">
        <v>435</v>
      </c>
      <c r="G221" s="35"/>
      <c r="H221" s="35"/>
      <c r="I221" s="200"/>
      <c r="J221" s="35"/>
      <c r="K221" s="35"/>
      <c r="L221" s="38"/>
      <c r="M221" s="201"/>
      <c r="N221" s="202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132</v>
      </c>
      <c r="AU221" s="16" t="s">
        <v>87</v>
      </c>
    </row>
    <row r="222" spans="1:65" s="13" customFormat="1">
      <c r="B222" s="203"/>
      <c r="C222" s="204"/>
      <c r="D222" s="198" t="s">
        <v>139</v>
      </c>
      <c r="E222" s="205" t="s">
        <v>1</v>
      </c>
      <c r="F222" s="206" t="s">
        <v>542</v>
      </c>
      <c r="G222" s="204"/>
      <c r="H222" s="207">
        <v>0.14399999999999999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139</v>
      </c>
      <c r="AU222" s="213" t="s">
        <v>87</v>
      </c>
      <c r="AV222" s="13" t="s">
        <v>87</v>
      </c>
      <c r="AW222" s="13" t="s">
        <v>34</v>
      </c>
      <c r="AX222" s="13" t="s">
        <v>85</v>
      </c>
      <c r="AY222" s="213" t="s">
        <v>122</v>
      </c>
    </row>
    <row r="223" spans="1:65" s="12" customFormat="1" ht="25.9" customHeight="1">
      <c r="B223" s="169"/>
      <c r="C223" s="170"/>
      <c r="D223" s="171" t="s">
        <v>76</v>
      </c>
      <c r="E223" s="172" t="s">
        <v>269</v>
      </c>
      <c r="F223" s="172" t="s">
        <v>270</v>
      </c>
      <c r="G223" s="170"/>
      <c r="H223" s="170"/>
      <c r="I223" s="173"/>
      <c r="J223" s="174">
        <f>BK223</f>
        <v>0</v>
      </c>
      <c r="K223" s="170"/>
      <c r="L223" s="175"/>
      <c r="M223" s="176"/>
      <c r="N223" s="177"/>
      <c r="O223" s="177"/>
      <c r="P223" s="178">
        <f>SUM(P224:P253)</f>
        <v>0</v>
      </c>
      <c r="Q223" s="177"/>
      <c r="R223" s="178">
        <f>SUM(R224:R253)</f>
        <v>0</v>
      </c>
      <c r="S223" s="177"/>
      <c r="T223" s="179">
        <f>SUM(T224:T253)</f>
        <v>0</v>
      </c>
      <c r="AR223" s="180" t="s">
        <v>130</v>
      </c>
      <c r="AT223" s="181" t="s">
        <v>76</v>
      </c>
      <c r="AU223" s="181" t="s">
        <v>77</v>
      </c>
      <c r="AY223" s="180" t="s">
        <v>122</v>
      </c>
      <c r="BK223" s="182">
        <f>SUM(BK224:BK253)</f>
        <v>0</v>
      </c>
    </row>
    <row r="224" spans="1:65" s="2" customFormat="1" ht="37.9" customHeight="1">
      <c r="A224" s="33"/>
      <c r="B224" s="34"/>
      <c r="C224" s="185" t="s">
        <v>469</v>
      </c>
      <c r="D224" s="185" t="s">
        <v>125</v>
      </c>
      <c r="E224" s="186" t="s">
        <v>439</v>
      </c>
      <c r="F224" s="187" t="s">
        <v>440</v>
      </c>
      <c r="G224" s="188" t="s">
        <v>246</v>
      </c>
      <c r="H224" s="189">
        <v>2.4</v>
      </c>
      <c r="I224" s="190"/>
      <c r="J224" s="191">
        <f>ROUND(I224*H224,2)</f>
        <v>0</v>
      </c>
      <c r="K224" s="187" t="s">
        <v>129</v>
      </c>
      <c r="L224" s="38"/>
      <c r="M224" s="192" t="s">
        <v>1</v>
      </c>
      <c r="N224" s="193" t="s">
        <v>42</v>
      </c>
      <c r="O224" s="70"/>
      <c r="P224" s="194">
        <f>O224*H224</f>
        <v>0</v>
      </c>
      <c r="Q224" s="194">
        <v>0</v>
      </c>
      <c r="R224" s="194">
        <f>Q224*H224</f>
        <v>0</v>
      </c>
      <c r="S224" s="194">
        <v>0</v>
      </c>
      <c r="T224" s="195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6" t="s">
        <v>274</v>
      </c>
      <c r="AT224" s="196" t="s">
        <v>125</v>
      </c>
      <c r="AU224" s="196" t="s">
        <v>85</v>
      </c>
      <c r="AY224" s="16" t="s">
        <v>122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6" t="s">
        <v>85</v>
      </c>
      <c r="BK224" s="197">
        <f>ROUND(I224*H224,2)</f>
        <v>0</v>
      </c>
      <c r="BL224" s="16" t="s">
        <v>274</v>
      </c>
      <c r="BM224" s="196" t="s">
        <v>543</v>
      </c>
    </row>
    <row r="225" spans="1:65" s="2" customFormat="1" ht="68.25">
      <c r="A225" s="33"/>
      <c r="B225" s="34"/>
      <c r="C225" s="35"/>
      <c r="D225" s="198" t="s">
        <v>132</v>
      </c>
      <c r="E225" s="35"/>
      <c r="F225" s="199" t="s">
        <v>442</v>
      </c>
      <c r="G225" s="35"/>
      <c r="H225" s="35"/>
      <c r="I225" s="200"/>
      <c r="J225" s="35"/>
      <c r="K225" s="35"/>
      <c r="L225" s="38"/>
      <c r="M225" s="201"/>
      <c r="N225" s="202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132</v>
      </c>
      <c r="AU225" s="16" t="s">
        <v>85</v>
      </c>
    </row>
    <row r="226" spans="1:65" s="2" customFormat="1" ht="19.5">
      <c r="A226" s="33"/>
      <c r="B226" s="34"/>
      <c r="C226" s="35"/>
      <c r="D226" s="198" t="s">
        <v>345</v>
      </c>
      <c r="E226" s="35"/>
      <c r="F226" s="238" t="s">
        <v>443</v>
      </c>
      <c r="G226" s="35"/>
      <c r="H226" s="35"/>
      <c r="I226" s="200"/>
      <c r="J226" s="35"/>
      <c r="K226" s="35"/>
      <c r="L226" s="38"/>
      <c r="M226" s="201"/>
      <c r="N226" s="202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345</v>
      </c>
      <c r="AU226" s="16" t="s">
        <v>85</v>
      </c>
    </row>
    <row r="227" spans="1:65" s="13" customFormat="1">
      <c r="B227" s="203"/>
      <c r="C227" s="204"/>
      <c r="D227" s="198" t="s">
        <v>139</v>
      </c>
      <c r="E227" s="205" t="s">
        <v>1</v>
      </c>
      <c r="F227" s="206" t="s">
        <v>544</v>
      </c>
      <c r="G227" s="204"/>
      <c r="H227" s="207">
        <v>2.4</v>
      </c>
      <c r="I227" s="208"/>
      <c r="J227" s="204"/>
      <c r="K227" s="204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139</v>
      </c>
      <c r="AU227" s="213" t="s">
        <v>85</v>
      </c>
      <c r="AV227" s="13" t="s">
        <v>87</v>
      </c>
      <c r="AW227" s="13" t="s">
        <v>34</v>
      </c>
      <c r="AX227" s="13" t="s">
        <v>85</v>
      </c>
      <c r="AY227" s="213" t="s">
        <v>122</v>
      </c>
    </row>
    <row r="228" spans="1:65" s="2" customFormat="1" ht="24.2" customHeight="1">
      <c r="A228" s="33"/>
      <c r="B228" s="34"/>
      <c r="C228" s="185" t="s">
        <v>475</v>
      </c>
      <c r="D228" s="185" t="s">
        <v>125</v>
      </c>
      <c r="E228" s="186" t="s">
        <v>272</v>
      </c>
      <c r="F228" s="187" t="s">
        <v>273</v>
      </c>
      <c r="G228" s="188" t="s">
        <v>246</v>
      </c>
      <c r="H228" s="189">
        <v>5.0000000000000001E-3</v>
      </c>
      <c r="I228" s="190"/>
      <c r="J228" s="191">
        <f>ROUND(I228*H228,2)</f>
        <v>0</v>
      </c>
      <c r="K228" s="187" t="s">
        <v>129</v>
      </c>
      <c r="L228" s="38"/>
      <c r="M228" s="192" t="s">
        <v>1</v>
      </c>
      <c r="N228" s="193" t="s">
        <v>42</v>
      </c>
      <c r="O228" s="70"/>
      <c r="P228" s="194">
        <f>O228*H228</f>
        <v>0</v>
      </c>
      <c r="Q228" s="194">
        <v>0</v>
      </c>
      <c r="R228" s="194">
        <f>Q228*H228</f>
        <v>0</v>
      </c>
      <c r="S228" s="194">
        <v>0</v>
      </c>
      <c r="T228" s="195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6" t="s">
        <v>274</v>
      </c>
      <c r="AT228" s="196" t="s">
        <v>125</v>
      </c>
      <c r="AU228" s="196" t="s">
        <v>85</v>
      </c>
      <c r="AY228" s="16" t="s">
        <v>122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6" t="s">
        <v>85</v>
      </c>
      <c r="BK228" s="197">
        <f>ROUND(I228*H228,2)</f>
        <v>0</v>
      </c>
      <c r="BL228" s="16" t="s">
        <v>274</v>
      </c>
      <c r="BM228" s="196" t="s">
        <v>545</v>
      </c>
    </row>
    <row r="229" spans="1:65" s="2" customFormat="1" ht="29.25">
      <c r="A229" s="33"/>
      <c r="B229" s="34"/>
      <c r="C229" s="35"/>
      <c r="D229" s="198" t="s">
        <v>132</v>
      </c>
      <c r="E229" s="35"/>
      <c r="F229" s="199" t="s">
        <v>276</v>
      </c>
      <c r="G229" s="35"/>
      <c r="H229" s="35"/>
      <c r="I229" s="200"/>
      <c r="J229" s="35"/>
      <c r="K229" s="35"/>
      <c r="L229" s="38"/>
      <c r="M229" s="201"/>
      <c r="N229" s="202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132</v>
      </c>
      <c r="AU229" s="16" t="s">
        <v>85</v>
      </c>
    </row>
    <row r="230" spans="1:65" s="2" customFormat="1" ht="24.2" customHeight="1">
      <c r="A230" s="33"/>
      <c r="B230" s="34"/>
      <c r="C230" s="185" t="s">
        <v>546</v>
      </c>
      <c r="D230" s="185" t="s">
        <v>125</v>
      </c>
      <c r="E230" s="186" t="s">
        <v>448</v>
      </c>
      <c r="F230" s="187" t="s">
        <v>449</v>
      </c>
      <c r="G230" s="188" t="s">
        <v>246</v>
      </c>
      <c r="H230" s="189">
        <v>62.695</v>
      </c>
      <c r="I230" s="190"/>
      <c r="J230" s="191">
        <f>ROUND(I230*H230,2)</f>
        <v>0</v>
      </c>
      <c r="K230" s="187" t="s">
        <v>129</v>
      </c>
      <c r="L230" s="38"/>
      <c r="M230" s="192" t="s">
        <v>1</v>
      </c>
      <c r="N230" s="193" t="s">
        <v>42</v>
      </c>
      <c r="O230" s="70"/>
      <c r="P230" s="194">
        <f>O230*H230</f>
        <v>0</v>
      </c>
      <c r="Q230" s="194">
        <v>0</v>
      </c>
      <c r="R230" s="194">
        <f>Q230*H230</f>
        <v>0</v>
      </c>
      <c r="S230" s="194">
        <v>0</v>
      </c>
      <c r="T230" s="195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6" t="s">
        <v>274</v>
      </c>
      <c r="AT230" s="196" t="s">
        <v>125</v>
      </c>
      <c r="AU230" s="196" t="s">
        <v>85</v>
      </c>
      <c r="AY230" s="16" t="s">
        <v>122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6" t="s">
        <v>85</v>
      </c>
      <c r="BK230" s="197">
        <f>ROUND(I230*H230,2)</f>
        <v>0</v>
      </c>
      <c r="BL230" s="16" t="s">
        <v>274</v>
      </c>
      <c r="BM230" s="196" t="s">
        <v>547</v>
      </c>
    </row>
    <row r="231" spans="1:65" s="2" customFormat="1" ht="29.25">
      <c r="A231" s="33"/>
      <c r="B231" s="34"/>
      <c r="C231" s="35"/>
      <c r="D231" s="198" t="s">
        <v>132</v>
      </c>
      <c r="E231" s="35"/>
      <c r="F231" s="199" t="s">
        <v>451</v>
      </c>
      <c r="G231" s="35"/>
      <c r="H231" s="35"/>
      <c r="I231" s="200"/>
      <c r="J231" s="35"/>
      <c r="K231" s="35"/>
      <c r="L231" s="38"/>
      <c r="M231" s="201"/>
      <c r="N231" s="202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132</v>
      </c>
      <c r="AU231" s="16" t="s">
        <v>85</v>
      </c>
    </row>
    <row r="232" spans="1:65" s="13" customFormat="1">
      <c r="B232" s="203"/>
      <c r="C232" s="204"/>
      <c r="D232" s="198" t="s">
        <v>139</v>
      </c>
      <c r="E232" s="205" t="s">
        <v>1</v>
      </c>
      <c r="F232" s="206" t="s">
        <v>548</v>
      </c>
      <c r="G232" s="204"/>
      <c r="H232" s="207">
        <v>16.751000000000001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139</v>
      </c>
      <c r="AU232" s="213" t="s">
        <v>85</v>
      </c>
      <c r="AV232" s="13" t="s">
        <v>87</v>
      </c>
      <c r="AW232" s="13" t="s">
        <v>34</v>
      </c>
      <c r="AX232" s="13" t="s">
        <v>77</v>
      </c>
      <c r="AY232" s="213" t="s">
        <v>122</v>
      </c>
    </row>
    <row r="233" spans="1:65" s="13" customFormat="1">
      <c r="B233" s="203"/>
      <c r="C233" s="204"/>
      <c r="D233" s="198" t="s">
        <v>139</v>
      </c>
      <c r="E233" s="205" t="s">
        <v>1</v>
      </c>
      <c r="F233" s="206" t="s">
        <v>549</v>
      </c>
      <c r="G233" s="204"/>
      <c r="H233" s="207">
        <v>45.944000000000003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139</v>
      </c>
      <c r="AU233" s="213" t="s">
        <v>85</v>
      </c>
      <c r="AV233" s="13" t="s">
        <v>87</v>
      </c>
      <c r="AW233" s="13" t="s">
        <v>34</v>
      </c>
      <c r="AX233" s="13" t="s">
        <v>77</v>
      </c>
      <c r="AY233" s="213" t="s">
        <v>122</v>
      </c>
    </row>
    <row r="234" spans="1:65" s="14" customFormat="1">
      <c r="B234" s="214"/>
      <c r="C234" s="215"/>
      <c r="D234" s="198" t="s">
        <v>139</v>
      </c>
      <c r="E234" s="216" t="s">
        <v>1</v>
      </c>
      <c r="F234" s="217" t="s">
        <v>145</v>
      </c>
      <c r="G234" s="215"/>
      <c r="H234" s="218">
        <v>62.695000000000007</v>
      </c>
      <c r="I234" s="219"/>
      <c r="J234" s="215"/>
      <c r="K234" s="215"/>
      <c r="L234" s="220"/>
      <c r="M234" s="221"/>
      <c r="N234" s="222"/>
      <c r="O234" s="222"/>
      <c r="P234" s="222"/>
      <c r="Q234" s="222"/>
      <c r="R234" s="222"/>
      <c r="S234" s="222"/>
      <c r="T234" s="223"/>
      <c r="AT234" s="224" t="s">
        <v>139</v>
      </c>
      <c r="AU234" s="224" t="s">
        <v>85</v>
      </c>
      <c r="AV234" s="14" t="s">
        <v>130</v>
      </c>
      <c r="AW234" s="14" t="s">
        <v>34</v>
      </c>
      <c r="AX234" s="14" t="s">
        <v>85</v>
      </c>
      <c r="AY234" s="224" t="s">
        <v>122</v>
      </c>
    </row>
    <row r="235" spans="1:65" s="2" customFormat="1" ht="24.2" customHeight="1">
      <c r="A235" s="33"/>
      <c r="B235" s="34"/>
      <c r="C235" s="185" t="s">
        <v>550</v>
      </c>
      <c r="D235" s="185" t="s">
        <v>125</v>
      </c>
      <c r="E235" s="186" t="s">
        <v>455</v>
      </c>
      <c r="F235" s="187" t="s">
        <v>456</v>
      </c>
      <c r="G235" s="188" t="s">
        <v>246</v>
      </c>
      <c r="H235" s="189">
        <v>62.695</v>
      </c>
      <c r="I235" s="190"/>
      <c r="J235" s="191">
        <f>ROUND(I235*H235,2)</f>
        <v>0</v>
      </c>
      <c r="K235" s="187" t="s">
        <v>129</v>
      </c>
      <c r="L235" s="38"/>
      <c r="M235" s="192" t="s">
        <v>1</v>
      </c>
      <c r="N235" s="193" t="s">
        <v>42</v>
      </c>
      <c r="O235" s="70"/>
      <c r="P235" s="194">
        <f>O235*H235</f>
        <v>0</v>
      </c>
      <c r="Q235" s="194">
        <v>0</v>
      </c>
      <c r="R235" s="194">
        <f>Q235*H235</f>
        <v>0</v>
      </c>
      <c r="S235" s="194">
        <v>0</v>
      </c>
      <c r="T235" s="195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6" t="s">
        <v>274</v>
      </c>
      <c r="AT235" s="196" t="s">
        <v>125</v>
      </c>
      <c r="AU235" s="196" t="s">
        <v>85</v>
      </c>
      <c r="AY235" s="16" t="s">
        <v>122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6" t="s">
        <v>85</v>
      </c>
      <c r="BK235" s="197">
        <f>ROUND(I235*H235,2)</f>
        <v>0</v>
      </c>
      <c r="BL235" s="16" t="s">
        <v>274</v>
      </c>
      <c r="BM235" s="196" t="s">
        <v>551</v>
      </c>
    </row>
    <row r="236" spans="1:65" s="2" customFormat="1" ht="68.25">
      <c r="A236" s="33"/>
      <c r="B236" s="34"/>
      <c r="C236" s="35"/>
      <c r="D236" s="198" t="s">
        <v>132</v>
      </c>
      <c r="E236" s="35"/>
      <c r="F236" s="199" t="s">
        <v>458</v>
      </c>
      <c r="G236" s="35"/>
      <c r="H236" s="35"/>
      <c r="I236" s="200"/>
      <c r="J236" s="35"/>
      <c r="K236" s="35"/>
      <c r="L236" s="38"/>
      <c r="M236" s="201"/>
      <c r="N236" s="202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132</v>
      </c>
      <c r="AU236" s="16" t="s">
        <v>85</v>
      </c>
    </row>
    <row r="237" spans="1:65" s="2" customFormat="1" ht="19.5">
      <c r="A237" s="33"/>
      <c r="B237" s="34"/>
      <c r="C237" s="35"/>
      <c r="D237" s="198" t="s">
        <v>345</v>
      </c>
      <c r="E237" s="35"/>
      <c r="F237" s="238" t="s">
        <v>443</v>
      </c>
      <c r="G237" s="35"/>
      <c r="H237" s="35"/>
      <c r="I237" s="200"/>
      <c r="J237" s="35"/>
      <c r="K237" s="35"/>
      <c r="L237" s="38"/>
      <c r="M237" s="201"/>
      <c r="N237" s="202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345</v>
      </c>
      <c r="AU237" s="16" t="s">
        <v>85</v>
      </c>
    </row>
    <row r="238" spans="1:65" s="13" customFormat="1">
      <c r="B238" s="203"/>
      <c r="C238" s="204"/>
      <c r="D238" s="198" t="s">
        <v>139</v>
      </c>
      <c r="E238" s="205" t="s">
        <v>1</v>
      </c>
      <c r="F238" s="206" t="s">
        <v>552</v>
      </c>
      <c r="G238" s="204"/>
      <c r="H238" s="207">
        <v>62.695</v>
      </c>
      <c r="I238" s="208"/>
      <c r="J238" s="204"/>
      <c r="K238" s="204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139</v>
      </c>
      <c r="AU238" s="213" t="s">
        <v>85</v>
      </c>
      <c r="AV238" s="13" t="s">
        <v>87</v>
      </c>
      <c r="AW238" s="13" t="s">
        <v>34</v>
      </c>
      <c r="AX238" s="13" t="s">
        <v>85</v>
      </c>
      <c r="AY238" s="213" t="s">
        <v>122</v>
      </c>
    </row>
    <row r="239" spans="1:65" s="2" customFormat="1" ht="24.2" customHeight="1">
      <c r="A239" s="33"/>
      <c r="B239" s="34"/>
      <c r="C239" s="185" t="s">
        <v>553</v>
      </c>
      <c r="D239" s="185" t="s">
        <v>125</v>
      </c>
      <c r="E239" s="186" t="s">
        <v>290</v>
      </c>
      <c r="F239" s="187" t="s">
        <v>291</v>
      </c>
      <c r="G239" s="188" t="s">
        <v>246</v>
      </c>
      <c r="H239" s="189">
        <v>1.2350000000000001</v>
      </c>
      <c r="I239" s="190"/>
      <c r="J239" s="191">
        <f>ROUND(I239*H239,2)</f>
        <v>0</v>
      </c>
      <c r="K239" s="187" t="s">
        <v>129</v>
      </c>
      <c r="L239" s="38"/>
      <c r="M239" s="192" t="s">
        <v>1</v>
      </c>
      <c r="N239" s="193" t="s">
        <v>42</v>
      </c>
      <c r="O239" s="70"/>
      <c r="P239" s="194">
        <f>O239*H239</f>
        <v>0</v>
      </c>
      <c r="Q239" s="194">
        <v>0</v>
      </c>
      <c r="R239" s="194">
        <f>Q239*H239</f>
        <v>0</v>
      </c>
      <c r="S239" s="194">
        <v>0</v>
      </c>
      <c r="T239" s="195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6" t="s">
        <v>274</v>
      </c>
      <c r="AT239" s="196" t="s">
        <v>125</v>
      </c>
      <c r="AU239" s="196" t="s">
        <v>85</v>
      </c>
      <c r="AY239" s="16" t="s">
        <v>122</v>
      </c>
      <c r="BE239" s="197">
        <f>IF(N239="základní",J239,0)</f>
        <v>0</v>
      </c>
      <c r="BF239" s="197">
        <f>IF(N239="snížená",J239,0)</f>
        <v>0</v>
      </c>
      <c r="BG239" s="197">
        <f>IF(N239="zákl. přenesená",J239,0)</f>
        <v>0</v>
      </c>
      <c r="BH239" s="197">
        <f>IF(N239="sníž. přenesená",J239,0)</f>
        <v>0</v>
      </c>
      <c r="BI239" s="197">
        <f>IF(N239="nulová",J239,0)</f>
        <v>0</v>
      </c>
      <c r="BJ239" s="16" t="s">
        <v>85</v>
      </c>
      <c r="BK239" s="197">
        <f>ROUND(I239*H239,2)</f>
        <v>0</v>
      </c>
      <c r="BL239" s="16" t="s">
        <v>274</v>
      </c>
      <c r="BM239" s="196" t="s">
        <v>554</v>
      </c>
    </row>
    <row r="240" spans="1:65" s="2" customFormat="1" ht="68.25">
      <c r="A240" s="33"/>
      <c r="B240" s="34"/>
      <c r="C240" s="35"/>
      <c r="D240" s="198" t="s">
        <v>132</v>
      </c>
      <c r="E240" s="35"/>
      <c r="F240" s="199" t="s">
        <v>293</v>
      </c>
      <c r="G240" s="35"/>
      <c r="H240" s="35"/>
      <c r="I240" s="200"/>
      <c r="J240" s="35"/>
      <c r="K240" s="35"/>
      <c r="L240" s="38"/>
      <c r="M240" s="201"/>
      <c r="N240" s="202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132</v>
      </c>
      <c r="AU240" s="16" t="s">
        <v>85</v>
      </c>
    </row>
    <row r="241" spans="1:65" s="13" customFormat="1">
      <c r="B241" s="203"/>
      <c r="C241" s="204"/>
      <c r="D241" s="198" t="s">
        <v>139</v>
      </c>
      <c r="E241" s="205" t="s">
        <v>1</v>
      </c>
      <c r="F241" s="206" t="s">
        <v>555</v>
      </c>
      <c r="G241" s="204"/>
      <c r="H241" s="207">
        <v>1.2350000000000001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139</v>
      </c>
      <c r="AU241" s="213" t="s">
        <v>85</v>
      </c>
      <c r="AV241" s="13" t="s">
        <v>87</v>
      </c>
      <c r="AW241" s="13" t="s">
        <v>34</v>
      </c>
      <c r="AX241" s="13" t="s">
        <v>85</v>
      </c>
      <c r="AY241" s="213" t="s">
        <v>122</v>
      </c>
    </row>
    <row r="242" spans="1:65" s="2" customFormat="1" ht="24.2" customHeight="1">
      <c r="A242" s="33"/>
      <c r="B242" s="34"/>
      <c r="C242" s="185" t="s">
        <v>556</v>
      </c>
      <c r="D242" s="185" t="s">
        <v>125</v>
      </c>
      <c r="E242" s="186" t="s">
        <v>461</v>
      </c>
      <c r="F242" s="187" t="s">
        <v>462</v>
      </c>
      <c r="G242" s="188" t="s">
        <v>246</v>
      </c>
      <c r="H242" s="189">
        <v>3.6</v>
      </c>
      <c r="I242" s="190"/>
      <c r="J242" s="191">
        <f>ROUND(I242*H242,2)</f>
        <v>0</v>
      </c>
      <c r="K242" s="187" t="s">
        <v>129</v>
      </c>
      <c r="L242" s="38"/>
      <c r="M242" s="192" t="s">
        <v>1</v>
      </c>
      <c r="N242" s="193" t="s">
        <v>42</v>
      </c>
      <c r="O242" s="70"/>
      <c r="P242" s="194">
        <f>O242*H242</f>
        <v>0</v>
      </c>
      <c r="Q242" s="194">
        <v>0</v>
      </c>
      <c r="R242" s="194">
        <f>Q242*H242</f>
        <v>0</v>
      </c>
      <c r="S242" s="194">
        <v>0</v>
      </c>
      <c r="T242" s="195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6" t="s">
        <v>274</v>
      </c>
      <c r="AT242" s="196" t="s">
        <v>125</v>
      </c>
      <c r="AU242" s="196" t="s">
        <v>85</v>
      </c>
      <c r="AY242" s="16" t="s">
        <v>122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6" t="s">
        <v>85</v>
      </c>
      <c r="BK242" s="197">
        <f>ROUND(I242*H242,2)</f>
        <v>0</v>
      </c>
      <c r="BL242" s="16" t="s">
        <v>274</v>
      </c>
      <c r="BM242" s="196" t="s">
        <v>557</v>
      </c>
    </row>
    <row r="243" spans="1:65" s="2" customFormat="1" ht="68.25">
      <c r="A243" s="33"/>
      <c r="B243" s="34"/>
      <c r="C243" s="35"/>
      <c r="D243" s="198" t="s">
        <v>132</v>
      </c>
      <c r="E243" s="35"/>
      <c r="F243" s="199" t="s">
        <v>464</v>
      </c>
      <c r="G243" s="35"/>
      <c r="H243" s="35"/>
      <c r="I243" s="200"/>
      <c r="J243" s="35"/>
      <c r="K243" s="35"/>
      <c r="L243" s="38"/>
      <c r="M243" s="201"/>
      <c r="N243" s="202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132</v>
      </c>
      <c r="AU243" s="16" t="s">
        <v>85</v>
      </c>
    </row>
    <row r="244" spans="1:65" s="13" customFormat="1">
      <c r="B244" s="203"/>
      <c r="C244" s="204"/>
      <c r="D244" s="198" t="s">
        <v>139</v>
      </c>
      <c r="E244" s="205" t="s">
        <v>1</v>
      </c>
      <c r="F244" s="206" t="s">
        <v>558</v>
      </c>
      <c r="G244" s="204"/>
      <c r="H244" s="207">
        <v>3.6</v>
      </c>
      <c r="I244" s="208"/>
      <c r="J244" s="204"/>
      <c r="K244" s="204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139</v>
      </c>
      <c r="AU244" s="213" t="s">
        <v>85</v>
      </c>
      <c r="AV244" s="13" t="s">
        <v>87</v>
      </c>
      <c r="AW244" s="13" t="s">
        <v>34</v>
      </c>
      <c r="AX244" s="13" t="s">
        <v>85</v>
      </c>
      <c r="AY244" s="213" t="s">
        <v>122</v>
      </c>
    </row>
    <row r="245" spans="1:65" s="2" customFormat="1" ht="24.2" customHeight="1">
      <c r="A245" s="33"/>
      <c r="B245" s="34"/>
      <c r="C245" s="185" t="s">
        <v>559</v>
      </c>
      <c r="D245" s="185" t="s">
        <v>125</v>
      </c>
      <c r="E245" s="186" t="s">
        <v>461</v>
      </c>
      <c r="F245" s="187" t="s">
        <v>462</v>
      </c>
      <c r="G245" s="188" t="s">
        <v>246</v>
      </c>
      <c r="H245" s="189">
        <v>2.008</v>
      </c>
      <c r="I245" s="190"/>
      <c r="J245" s="191">
        <f>ROUND(I245*H245,2)</f>
        <v>0</v>
      </c>
      <c r="K245" s="187" t="s">
        <v>129</v>
      </c>
      <c r="L245" s="38"/>
      <c r="M245" s="192" t="s">
        <v>1</v>
      </c>
      <c r="N245" s="193" t="s">
        <v>42</v>
      </c>
      <c r="O245" s="70"/>
      <c r="P245" s="194">
        <f>O245*H245</f>
        <v>0</v>
      </c>
      <c r="Q245" s="194">
        <v>0</v>
      </c>
      <c r="R245" s="194">
        <f>Q245*H245</f>
        <v>0</v>
      </c>
      <c r="S245" s="194">
        <v>0</v>
      </c>
      <c r="T245" s="195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6" t="s">
        <v>130</v>
      </c>
      <c r="AT245" s="196" t="s">
        <v>125</v>
      </c>
      <c r="AU245" s="196" t="s">
        <v>85</v>
      </c>
      <c r="AY245" s="16" t="s">
        <v>122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6" t="s">
        <v>85</v>
      </c>
      <c r="BK245" s="197">
        <f>ROUND(I245*H245,2)</f>
        <v>0</v>
      </c>
      <c r="BL245" s="16" t="s">
        <v>130</v>
      </c>
      <c r="BM245" s="196" t="s">
        <v>560</v>
      </c>
    </row>
    <row r="246" spans="1:65" s="2" customFormat="1" ht="68.25">
      <c r="A246" s="33"/>
      <c r="B246" s="34"/>
      <c r="C246" s="35"/>
      <c r="D246" s="198" t="s">
        <v>132</v>
      </c>
      <c r="E246" s="35"/>
      <c r="F246" s="199" t="s">
        <v>464</v>
      </c>
      <c r="G246" s="35"/>
      <c r="H246" s="35"/>
      <c r="I246" s="200"/>
      <c r="J246" s="35"/>
      <c r="K246" s="35"/>
      <c r="L246" s="38"/>
      <c r="M246" s="201"/>
      <c r="N246" s="202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132</v>
      </c>
      <c r="AU246" s="16" t="s">
        <v>85</v>
      </c>
    </row>
    <row r="247" spans="1:65" s="13" customFormat="1">
      <c r="B247" s="203"/>
      <c r="C247" s="204"/>
      <c r="D247" s="198" t="s">
        <v>139</v>
      </c>
      <c r="E247" s="205" t="s">
        <v>1</v>
      </c>
      <c r="F247" s="206" t="s">
        <v>561</v>
      </c>
      <c r="G247" s="204"/>
      <c r="H247" s="207">
        <v>2.008</v>
      </c>
      <c r="I247" s="208"/>
      <c r="J247" s="204"/>
      <c r="K247" s="204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139</v>
      </c>
      <c r="AU247" s="213" t="s">
        <v>85</v>
      </c>
      <c r="AV247" s="13" t="s">
        <v>87</v>
      </c>
      <c r="AW247" s="13" t="s">
        <v>34</v>
      </c>
      <c r="AX247" s="13" t="s">
        <v>85</v>
      </c>
      <c r="AY247" s="213" t="s">
        <v>122</v>
      </c>
    </row>
    <row r="248" spans="1:65" s="2" customFormat="1" ht="24.2" customHeight="1">
      <c r="A248" s="33"/>
      <c r="B248" s="34"/>
      <c r="C248" s="185" t="s">
        <v>562</v>
      </c>
      <c r="D248" s="185" t="s">
        <v>125</v>
      </c>
      <c r="E248" s="186" t="s">
        <v>470</v>
      </c>
      <c r="F248" s="187" t="s">
        <v>471</v>
      </c>
      <c r="G248" s="188" t="s">
        <v>246</v>
      </c>
      <c r="H248" s="189">
        <v>36.713000000000001</v>
      </c>
      <c r="I248" s="190"/>
      <c r="J248" s="191">
        <f>ROUND(I248*H248,2)</f>
        <v>0</v>
      </c>
      <c r="K248" s="187" t="s">
        <v>129</v>
      </c>
      <c r="L248" s="38"/>
      <c r="M248" s="192" t="s">
        <v>1</v>
      </c>
      <c r="N248" s="193" t="s">
        <v>42</v>
      </c>
      <c r="O248" s="70"/>
      <c r="P248" s="194">
        <f>O248*H248</f>
        <v>0</v>
      </c>
      <c r="Q248" s="194">
        <v>0</v>
      </c>
      <c r="R248" s="194">
        <f>Q248*H248</f>
        <v>0</v>
      </c>
      <c r="S248" s="194">
        <v>0</v>
      </c>
      <c r="T248" s="195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6" t="s">
        <v>130</v>
      </c>
      <c r="AT248" s="196" t="s">
        <v>125</v>
      </c>
      <c r="AU248" s="196" t="s">
        <v>85</v>
      </c>
      <c r="AY248" s="16" t="s">
        <v>122</v>
      </c>
      <c r="BE248" s="197">
        <f>IF(N248="základní",J248,0)</f>
        <v>0</v>
      </c>
      <c r="BF248" s="197">
        <f>IF(N248="snížená",J248,0)</f>
        <v>0</v>
      </c>
      <c r="BG248" s="197">
        <f>IF(N248="zákl. přenesená",J248,0)</f>
        <v>0</v>
      </c>
      <c r="BH248" s="197">
        <f>IF(N248="sníž. přenesená",J248,0)</f>
        <v>0</v>
      </c>
      <c r="BI248" s="197">
        <f>IF(N248="nulová",J248,0)</f>
        <v>0</v>
      </c>
      <c r="BJ248" s="16" t="s">
        <v>85</v>
      </c>
      <c r="BK248" s="197">
        <f>ROUND(I248*H248,2)</f>
        <v>0</v>
      </c>
      <c r="BL248" s="16" t="s">
        <v>130</v>
      </c>
      <c r="BM248" s="196" t="s">
        <v>563</v>
      </c>
    </row>
    <row r="249" spans="1:65" s="2" customFormat="1" ht="68.25">
      <c r="A249" s="33"/>
      <c r="B249" s="34"/>
      <c r="C249" s="35"/>
      <c r="D249" s="198" t="s">
        <v>132</v>
      </c>
      <c r="E249" s="35"/>
      <c r="F249" s="199" t="s">
        <v>473</v>
      </c>
      <c r="G249" s="35"/>
      <c r="H249" s="35"/>
      <c r="I249" s="200"/>
      <c r="J249" s="35"/>
      <c r="K249" s="35"/>
      <c r="L249" s="38"/>
      <c r="M249" s="201"/>
      <c r="N249" s="202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132</v>
      </c>
      <c r="AU249" s="16" t="s">
        <v>85</v>
      </c>
    </row>
    <row r="250" spans="1:65" s="13" customFormat="1">
      <c r="B250" s="203"/>
      <c r="C250" s="204"/>
      <c r="D250" s="198" t="s">
        <v>139</v>
      </c>
      <c r="E250" s="205" t="s">
        <v>1</v>
      </c>
      <c r="F250" s="206" t="s">
        <v>564</v>
      </c>
      <c r="G250" s="204"/>
      <c r="H250" s="207">
        <v>36.713000000000001</v>
      </c>
      <c r="I250" s="208"/>
      <c r="J250" s="204"/>
      <c r="K250" s="204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139</v>
      </c>
      <c r="AU250" s="213" t="s">
        <v>85</v>
      </c>
      <c r="AV250" s="13" t="s">
        <v>87</v>
      </c>
      <c r="AW250" s="13" t="s">
        <v>34</v>
      </c>
      <c r="AX250" s="13" t="s">
        <v>85</v>
      </c>
      <c r="AY250" s="213" t="s">
        <v>122</v>
      </c>
    </row>
    <row r="251" spans="1:65" s="2" customFormat="1" ht="24.2" customHeight="1">
      <c r="A251" s="33"/>
      <c r="B251" s="34"/>
      <c r="C251" s="185" t="s">
        <v>565</v>
      </c>
      <c r="D251" s="185" t="s">
        <v>125</v>
      </c>
      <c r="E251" s="186" t="s">
        <v>284</v>
      </c>
      <c r="F251" s="187" t="s">
        <v>285</v>
      </c>
      <c r="G251" s="188" t="s">
        <v>246</v>
      </c>
      <c r="H251" s="189">
        <v>26.439</v>
      </c>
      <c r="I251" s="190"/>
      <c r="J251" s="191">
        <f>ROUND(I251*H251,2)</f>
        <v>0</v>
      </c>
      <c r="K251" s="187" t="s">
        <v>129</v>
      </c>
      <c r="L251" s="38"/>
      <c r="M251" s="192" t="s">
        <v>1</v>
      </c>
      <c r="N251" s="193" t="s">
        <v>42</v>
      </c>
      <c r="O251" s="70"/>
      <c r="P251" s="194">
        <f>O251*H251</f>
        <v>0</v>
      </c>
      <c r="Q251" s="194">
        <v>0</v>
      </c>
      <c r="R251" s="194">
        <f>Q251*H251</f>
        <v>0</v>
      </c>
      <c r="S251" s="194">
        <v>0</v>
      </c>
      <c r="T251" s="195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6" t="s">
        <v>130</v>
      </c>
      <c r="AT251" s="196" t="s">
        <v>125</v>
      </c>
      <c r="AU251" s="196" t="s">
        <v>85</v>
      </c>
      <c r="AY251" s="16" t="s">
        <v>122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6" t="s">
        <v>85</v>
      </c>
      <c r="BK251" s="197">
        <f>ROUND(I251*H251,2)</f>
        <v>0</v>
      </c>
      <c r="BL251" s="16" t="s">
        <v>130</v>
      </c>
      <c r="BM251" s="196" t="s">
        <v>566</v>
      </c>
    </row>
    <row r="252" spans="1:65" s="2" customFormat="1" ht="68.25">
      <c r="A252" s="33"/>
      <c r="B252" s="34"/>
      <c r="C252" s="35"/>
      <c r="D252" s="198" t="s">
        <v>132</v>
      </c>
      <c r="E252" s="35"/>
      <c r="F252" s="199" t="s">
        <v>287</v>
      </c>
      <c r="G252" s="35"/>
      <c r="H252" s="35"/>
      <c r="I252" s="200"/>
      <c r="J252" s="35"/>
      <c r="K252" s="35"/>
      <c r="L252" s="38"/>
      <c r="M252" s="201"/>
      <c r="N252" s="202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132</v>
      </c>
      <c r="AU252" s="16" t="s">
        <v>85</v>
      </c>
    </row>
    <row r="253" spans="1:65" s="13" customFormat="1">
      <c r="B253" s="203"/>
      <c r="C253" s="204"/>
      <c r="D253" s="198" t="s">
        <v>139</v>
      </c>
      <c r="E253" s="205" t="s">
        <v>1</v>
      </c>
      <c r="F253" s="206" t="s">
        <v>567</v>
      </c>
      <c r="G253" s="204"/>
      <c r="H253" s="207">
        <v>26.439</v>
      </c>
      <c r="I253" s="208"/>
      <c r="J253" s="204"/>
      <c r="K253" s="204"/>
      <c r="L253" s="209"/>
      <c r="M253" s="235"/>
      <c r="N253" s="236"/>
      <c r="O253" s="236"/>
      <c r="P253" s="236"/>
      <c r="Q253" s="236"/>
      <c r="R253" s="236"/>
      <c r="S253" s="236"/>
      <c r="T253" s="237"/>
      <c r="AT253" s="213" t="s">
        <v>139</v>
      </c>
      <c r="AU253" s="213" t="s">
        <v>85</v>
      </c>
      <c r="AV253" s="13" t="s">
        <v>87</v>
      </c>
      <c r="AW253" s="13" t="s">
        <v>34</v>
      </c>
      <c r="AX253" s="13" t="s">
        <v>85</v>
      </c>
      <c r="AY253" s="213" t="s">
        <v>122</v>
      </c>
    </row>
    <row r="254" spans="1:65" s="2" customFormat="1" ht="6.95" customHeight="1">
      <c r="A254" s="33"/>
      <c r="B254" s="53"/>
      <c r="C254" s="54"/>
      <c r="D254" s="54"/>
      <c r="E254" s="54"/>
      <c r="F254" s="54"/>
      <c r="G254" s="54"/>
      <c r="H254" s="54"/>
      <c r="I254" s="54"/>
      <c r="J254" s="54"/>
      <c r="K254" s="54"/>
      <c r="L254" s="38"/>
      <c r="M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</row>
  </sheetData>
  <sheetProtection algorithmName="SHA-512" hashValue="y4zbGoGjKv/dI4oFVFVOfs8MtmTcxa+zNp8IRQ3Ve4LQLNA8FfN3TYFxovvxtU/K0kUDNSw2zXdxUXUnm7xF0g==" saltValue="Rex9Rh4yLdhlLB3FoyRuo6Af6F6YqcYMBmruX5mKq8oX7Dv0isF1WYIvpg33HLhSo4UNSxfYWrevYmlaVeEJnQ==" spinCount="100000" sheet="1" objects="1" scenarios="1" formatColumns="0" formatRows="0" autoFilter="0"/>
  <autoFilter ref="C118:K253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6" t="s">
        <v>95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7" t="str">
        <f>'Rekapitulace stavby'!K6</f>
        <v>Oprava trati v úseku Třemešná ve Slezsku - Jindřichov ve Slezsku st.hr.</v>
      </c>
      <c r="F7" s="288"/>
      <c r="G7" s="288"/>
      <c r="H7" s="288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9" t="s">
        <v>568</v>
      </c>
      <c r="F9" s="290"/>
      <c r="G9" s="290"/>
      <c r="H9" s="290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5. 8. 2020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1" t="str">
        <f>'Rekapitulace stavby'!E14</f>
        <v>Vyplň údaj</v>
      </c>
      <c r="F18" s="292"/>
      <c r="G18" s="292"/>
      <c r="H18" s="292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3" t="s">
        <v>1</v>
      </c>
      <c r="F27" s="293"/>
      <c r="G27" s="293"/>
      <c r="H27" s="293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ROUND((SUM(BE117:BE134)),  2)</f>
        <v>0</v>
      </c>
      <c r="G33" s="33"/>
      <c r="H33" s="33"/>
      <c r="I33" s="123">
        <v>0.21</v>
      </c>
      <c r="J33" s="122">
        <f>ROUND(((SUM(BE117:BE134))*I33),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ROUND((SUM(BF117:BF134)),  2)</f>
        <v>0</v>
      </c>
      <c r="G34" s="33"/>
      <c r="H34" s="33"/>
      <c r="I34" s="123">
        <v>0.15</v>
      </c>
      <c r="J34" s="122">
        <f>ROUND(((SUM(BF117:BF134))*I34),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ROUND((SUM(BG117:BG134)),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ROUND((SUM(BH117:BH134)),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ROUND((SUM(BI117:BI134)),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5" t="str">
        <f>E7</f>
        <v>Oprava trati v úseku Třemešná ve Slezsku - Jindřichov ve Slezsku st.hr.</v>
      </c>
      <c r="F85" s="286"/>
      <c r="G85" s="286"/>
      <c r="H85" s="28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3" t="str">
        <f>E9</f>
        <v>VON - Oprava trati v úseku Třemešná ve Slezsku - Jindřichov ve Slezsku st.hr.</v>
      </c>
      <c r="F87" s="284"/>
      <c r="G87" s="284"/>
      <c r="H87" s="28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Krnov</v>
      </c>
      <c r="G89" s="35"/>
      <c r="H89" s="35"/>
      <c r="I89" s="28" t="s">
        <v>22</v>
      </c>
      <c r="J89" s="65" t="str">
        <f>IF(J12="","",J12)</f>
        <v>5. 8. 2020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46"/>
      <c r="C97" s="147"/>
      <c r="D97" s="148" t="s">
        <v>569</v>
      </c>
      <c r="E97" s="149"/>
      <c r="F97" s="149"/>
      <c r="G97" s="149"/>
      <c r="H97" s="149"/>
      <c r="I97" s="149"/>
      <c r="J97" s="150">
        <f>J118</f>
        <v>0</v>
      </c>
      <c r="K97" s="147"/>
      <c r="L97" s="151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107</v>
      </c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285" t="str">
        <f>E7</f>
        <v>Oprava trati v úseku Třemešná ve Slezsku - Jindřichov ve Slezsku st.hr.</v>
      </c>
      <c r="F107" s="286"/>
      <c r="G107" s="286"/>
      <c r="H107" s="286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97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73" t="str">
        <f>E9</f>
        <v>VON - Oprava trati v úseku Třemešná ve Slezsku - Jindřichov ve Slezsku st.hr.</v>
      </c>
      <c r="F109" s="284"/>
      <c r="G109" s="284"/>
      <c r="H109" s="284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>PS Krnov</v>
      </c>
      <c r="G111" s="35"/>
      <c r="H111" s="35"/>
      <c r="I111" s="28" t="s">
        <v>22</v>
      </c>
      <c r="J111" s="65" t="str">
        <f>IF(J12="","",J12)</f>
        <v>5. 8. 2020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24</v>
      </c>
      <c r="D113" s="35"/>
      <c r="E113" s="35"/>
      <c r="F113" s="26" t="str">
        <f>E15</f>
        <v>Správa železnic, státní organizace, OŘ Ostrava</v>
      </c>
      <c r="G113" s="35"/>
      <c r="H113" s="35"/>
      <c r="I113" s="28" t="s">
        <v>32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30</v>
      </c>
      <c r="D114" s="35"/>
      <c r="E114" s="35"/>
      <c r="F114" s="26" t="str">
        <f>IF(E18="","",E18)</f>
        <v>Vyplň údaj</v>
      </c>
      <c r="G114" s="35"/>
      <c r="H114" s="35"/>
      <c r="I114" s="28" t="s">
        <v>35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58"/>
      <c r="B116" s="159"/>
      <c r="C116" s="160" t="s">
        <v>108</v>
      </c>
      <c r="D116" s="161" t="s">
        <v>62</v>
      </c>
      <c r="E116" s="161" t="s">
        <v>58</v>
      </c>
      <c r="F116" s="161" t="s">
        <v>59</v>
      </c>
      <c r="G116" s="161" t="s">
        <v>109</v>
      </c>
      <c r="H116" s="161" t="s">
        <v>110</v>
      </c>
      <c r="I116" s="161" t="s">
        <v>111</v>
      </c>
      <c r="J116" s="161" t="s">
        <v>101</v>
      </c>
      <c r="K116" s="162" t="s">
        <v>112</v>
      </c>
      <c r="L116" s="163"/>
      <c r="M116" s="74" t="s">
        <v>1</v>
      </c>
      <c r="N116" s="75" t="s">
        <v>41</v>
      </c>
      <c r="O116" s="75" t="s">
        <v>113</v>
      </c>
      <c r="P116" s="75" t="s">
        <v>114</v>
      </c>
      <c r="Q116" s="75" t="s">
        <v>115</v>
      </c>
      <c r="R116" s="75" t="s">
        <v>116</v>
      </c>
      <c r="S116" s="75" t="s">
        <v>117</v>
      </c>
      <c r="T116" s="76" t="s">
        <v>118</v>
      </c>
      <c r="U116" s="158"/>
      <c r="V116" s="158"/>
      <c r="W116" s="158"/>
      <c r="X116" s="158"/>
      <c r="Y116" s="158"/>
      <c r="Z116" s="158"/>
      <c r="AA116" s="158"/>
      <c r="AB116" s="158"/>
      <c r="AC116" s="158"/>
      <c r="AD116" s="158"/>
      <c r="AE116" s="158"/>
    </row>
    <row r="117" spans="1:65" s="2" customFormat="1" ht="22.9" customHeight="1">
      <c r="A117" s="33"/>
      <c r="B117" s="34"/>
      <c r="C117" s="81" t="s">
        <v>119</v>
      </c>
      <c r="D117" s="35"/>
      <c r="E117" s="35"/>
      <c r="F117" s="35"/>
      <c r="G117" s="35"/>
      <c r="H117" s="35"/>
      <c r="I117" s="35"/>
      <c r="J117" s="164">
        <f>BK117</f>
        <v>0</v>
      </c>
      <c r="K117" s="35"/>
      <c r="L117" s="38"/>
      <c r="M117" s="77"/>
      <c r="N117" s="165"/>
      <c r="O117" s="78"/>
      <c r="P117" s="166">
        <f>P118</f>
        <v>0</v>
      </c>
      <c r="Q117" s="78"/>
      <c r="R117" s="166">
        <f>R118</f>
        <v>0</v>
      </c>
      <c r="S117" s="78"/>
      <c r="T117" s="167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76</v>
      </c>
      <c r="AU117" s="16" t="s">
        <v>103</v>
      </c>
      <c r="BK117" s="168">
        <f>BK118</f>
        <v>0</v>
      </c>
    </row>
    <row r="118" spans="1:65" s="12" customFormat="1" ht="25.9" customHeight="1">
      <c r="B118" s="169"/>
      <c r="C118" s="170"/>
      <c r="D118" s="171" t="s">
        <v>76</v>
      </c>
      <c r="E118" s="172" t="s">
        <v>570</v>
      </c>
      <c r="F118" s="172" t="s">
        <v>571</v>
      </c>
      <c r="G118" s="170"/>
      <c r="H118" s="170"/>
      <c r="I118" s="173"/>
      <c r="J118" s="174">
        <f>BK118</f>
        <v>0</v>
      </c>
      <c r="K118" s="170"/>
      <c r="L118" s="175"/>
      <c r="M118" s="176"/>
      <c r="N118" s="177"/>
      <c r="O118" s="177"/>
      <c r="P118" s="178">
        <f>SUM(P119:P134)</f>
        <v>0</v>
      </c>
      <c r="Q118" s="177"/>
      <c r="R118" s="178">
        <f>SUM(R119:R134)</f>
        <v>0</v>
      </c>
      <c r="S118" s="177"/>
      <c r="T118" s="179">
        <f>SUM(T119:T134)</f>
        <v>0</v>
      </c>
      <c r="AR118" s="180" t="s">
        <v>123</v>
      </c>
      <c r="AT118" s="181" t="s">
        <v>76</v>
      </c>
      <c r="AU118" s="181" t="s">
        <v>77</v>
      </c>
      <c r="AY118" s="180" t="s">
        <v>122</v>
      </c>
      <c r="BK118" s="182">
        <f>SUM(BK119:BK134)</f>
        <v>0</v>
      </c>
    </row>
    <row r="119" spans="1:65" s="2" customFormat="1" ht="24.2" customHeight="1">
      <c r="A119" s="33"/>
      <c r="B119" s="34"/>
      <c r="C119" s="185" t="s">
        <v>85</v>
      </c>
      <c r="D119" s="185" t="s">
        <v>125</v>
      </c>
      <c r="E119" s="186" t="s">
        <v>572</v>
      </c>
      <c r="F119" s="187" t="s">
        <v>573</v>
      </c>
      <c r="G119" s="188" t="s">
        <v>574</v>
      </c>
      <c r="H119" s="189">
        <v>10</v>
      </c>
      <c r="I119" s="190"/>
      <c r="J119" s="191">
        <f>ROUND(I119*H119,2)</f>
        <v>0</v>
      </c>
      <c r="K119" s="187" t="s">
        <v>129</v>
      </c>
      <c r="L119" s="38"/>
      <c r="M119" s="192" t="s">
        <v>1</v>
      </c>
      <c r="N119" s="193" t="s">
        <v>42</v>
      </c>
      <c r="O119" s="70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6" t="s">
        <v>130</v>
      </c>
      <c r="AT119" s="196" t="s">
        <v>125</v>
      </c>
      <c r="AU119" s="196" t="s">
        <v>85</v>
      </c>
      <c r="AY119" s="16" t="s">
        <v>122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6" t="s">
        <v>85</v>
      </c>
      <c r="BK119" s="197">
        <f>ROUND(I119*H119,2)</f>
        <v>0</v>
      </c>
      <c r="BL119" s="16" t="s">
        <v>130</v>
      </c>
      <c r="BM119" s="196" t="s">
        <v>575</v>
      </c>
    </row>
    <row r="120" spans="1:65" s="2" customFormat="1" ht="29.25">
      <c r="A120" s="33"/>
      <c r="B120" s="34"/>
      <c r="C120" s="35"/>
      <c r="D120" s="198" t="s">
        <v>132</v>
      </c>
      <c r="E120" s="35"/>
      <c r="F120" s="199" t="s">
        <v>576</v>
      </c>
      <c r="G120" s="35"/>
      <c r="H120" s="35"/>
      <c r="I120" s="200"/>
      <c r="J120" s="35"/>
      <c r="K120" s="35"/>
      <c r="L120" s="38"/>
      <c r="M120" s="201"/>
      <c r="N120" s="202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132</v>
      </c>
      <c r="AU120" s="16" t="s">
        <v>85</v>
      </c>
    </row>
    <row r="121" spans="1:65" s="2" customFormat="1" ht="37.9" customHeight="1">
      <c r="A121" s="33"/>
      <c r="B121" s="34"/>
      <c r="C121" s="185" t="s">
        <v>87</v>
      </c>
      <c r="D121" s="185" t="s">
        <v>125</v>
      </c>
      <c r="E121" s="186" t="s">
        <v>577</v>
      </c>
      <c r="F121" s="187" t="s">
        <v>578</v>
      </c>
      <c r="G121" s="188" t="s">
        <v>579</v>
      </c>
      <c r="H121" s="189">
        <v>1</v>
      </c>
      <c r="I121" s="190"/>
      <c r="J121" s="191">
        <f>ROUND(I121*H121,2)</f>
        <v>0</v>
      </c>
      <c r="K121" s="187" t="s">
        <v>129</v>
      </c>
      <c r="L121" s="38"/>
      <c r="M121" s="192" t="s">
        <v>1</v>
      </c>
      <c r="N121" s="193" t="s">
        <v>42</v>
      </c>
      <c r="O121" s="70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6" t="s">
        <v>130</v>
      </c>
      <c r="AT121" s="196" t="s">
        <v>125</v>
      </c>
      <c r="AU121" s="196" t="s">
        <v>85</v>
      </c>
      <c r="AY121" s="16" t="s">
        <v>122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6" t="s">
        <v>85</v>
      </c>
      <c r="BK121" s="197">
        <f>ROUND(I121*H121,2)</f>
        <v>0</v>
      </c>
      <c r="BL121" s="16" t="s">
        <v>130</v>
      </c>
      <c r="BM121" s="196" t="s">
        <v>580</v>
      </c>
    </row>
    <row r="122" spans="1:65" s="2" customFormat="1" ht="19.5">
      <c r="A122" s="33"/>
      <c r="B122" s="34"/>
      <c r="C122" s="35"/>
      <c r="D122" s="198" t="s">
        <v>132</v>
      </c>
      <c r="E122" s="35"/>
      <c r="F122" s="199" t="s">
        <v>578</v>
      </c>
      <c r="G122" s="35"/>
      <c r="H122" s="35"/>
      <c r="I122" s="200"/>
      <c r="J122" s="35"/>
      <c r="K122" s="35"/>
      <c r="L122" s="38"/>
      <c r="M122" s="201"/>
      <c r="N122" s="202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132</v>
      </c>
      <c r="AU122" s="16" t="s">
        <v>85</v>
      </c>
    </row>
    <row r="123" spans="1:65" s="2" customFormat="1" ht="24.2" customHeight="1">
      <c r="A123" s="33"/>
      <c r="B123" s="34"/>
      <c r="C123" s="185" t="s">
        <v>146</v>
      </c>
      <c r="D123" s="185" t="s">
        <v>125</v>
      </c>
      <c r="E123" s="186" t="s">
        <v>581</v>
      </c>
      <c r="F123" s="187" t="s">
        <v>582</v>
      </c>
      <c r="G123" s="188" t="s">
        <v>128</v>
      </c>
      <c r="H123" s="189">
        <v>2.3439999999999999</v>
      </c>
      <c r="I123" s="190"/>
      <c r="J123" s="191">
        <f>ROUND(I123*H123,2)</f>
        <v>0</v>
      </c>
      <c r="K123" s="187" t="s">
        <v>129</v>
      </c>
      <c r="L123" s="38"/>
      <c r="M123" s="192" t="s">
        <v>1</v>
      </c>
      <c r="N123" s="193" t="s">
        <v>42</v>
      </c>
      <c r="O123" s="70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6" t="s">
        <v>130</v>
      </c>
      <c r="AT123" s="196" t="s">
        <v>125</v>
      </c>
      <c r="AU123" s="196" t="s">
        <v>85</v>
      </c>
      <c r="AY123" s="16" t="s">
        <v>122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6" t="s">
        <v>85</v>
      </c>
      <c r="BK123" s="197">
        <f>ROUND(I123*H123,2)</f>
        <v>0</v>
      </c>
      <c r="BL123" s="16" t="s">
        <v>130</v>
      </c>
      <c r="BM123" s="196" t="s">
        <v>583</v>
      </c>
    </row>
    <row r="124" spans="1:65" s="2" customFormat="1">
      <c r="A124" s="33"/>
      <c r="B124" s="34"/>
      <c r="C124" s="35"/>
      <c r="D124" s="198" t="s">
        <v>132</v>
      </c>
      <c r="E124" s="35"/>
      <c r="F124" s="199" t="s">
        <v>582</v>
      </c>
      <c r="G124" s="35"/>
      <c r="H124" s="35"/>
      <c r="I124" s="200"/>
      <c r="J124" s="35"/>
      <c r="K124" s="35"/>
      <c r="L124" s="38"/>
      <c r="M124" s="201"/>
      <c r="N124" s="202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132</v>
      </c>
      <c r="AU124" s="16" t="s">
        <v>85</v>
      </c>
    </row>
    <row r="125" spans="1:65" s="2" customFormat="1" ht="24.2" customHeight="1">
      <c r="A125" s="33"/>
      <c r="B125" s="34"/>
      <c r="C125" s="185" t="s">
        <v>130</v>
      </c>
      <c r="D125" s="185" t="s">
        <v>125</v>
      </c>
      <c r="E125" s="186" t="s">
        <v>584</v>
      </c>
      <c r="F125" s="187" t="s">
        <v>585</v>
      </c>
      <c r="G125" s="188" t="s">
        <v>128</v>
      </c>
      <c r="H125" s="189">
        <v>2.3439999999999999</v>
      </c>
      <c r="I125" s="190"/>
      <c r="J125" s="191">
        <f>ROUND(I125*H125,2)</f>
        <v>0</v>
      </c>
      <c r="K125" s="187" t="s">
        <v>129</v>
      </c>
      <c r="L125" s="38"/>
      <c r="M125" s="192" t="s">
        <v>1</v>
      </c>
      <c r="N125" s="193" t="s">
        <v>42</v>
      </c>
      <c r="O125" s="70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6" t="s">
        <v>130</v>
      </c>
      <c r="AT125" s="196" t="s">
        <v>125</v>
      </c>
      <c r="AU125" s="196" t="s">
        <v>85</v>
      </c>
      <c r="AY125" s="16" t="s">
        <v>122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6" t="s">
        <v>85</v>
      </c>
      <c r="BK125" s="197">
        <f>ROUND(I125*H125,2)</f>
        <v>0</v>
      </c>
      <c r="BL125" s="16" t="s">
        <v>130</v>
      </c>
      <c r="BM125" s="196" t="s">
        <v>586</v>
      </c>
    </row>
    <row r="126" spans="1:65" s="2" customFormat="1">
      <c r="A126" s="33"/>
      <c r="B126" s="34"/>
      <c r="C126" s="35"/>
      <c r="D126" s="198" t="s">
        <v>132</v>
      </c>
      <c r="E126" s="35"/>
      <c r="F126" s="199" t="s">
        <v>585</v>
      </c>
      <c r="G126" s="35"/>
      <c r="H126" s="35"/>
      <c r="I126" s="200"/>
      <c r="J126" s="35"/>
      <c r="K126" s="35"/>
      <c r="L126" s="38"/>
      <c r="M126" s="201"/>
      <c r="N126" s="202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132</v>
      </c>
      <c r="AU126" s="16" t="s">
        <v>85</v>
      </c>
    </row>
    <row r="127" spans="1:65" s="2" customFormat="1" ht="24.2" customHeight="1">
      <c r="A127" s="33"/>
      <c r="B127" s="34"/>
      <c r="C127" s="185" t="s">
        <v>123</v>
      </c>
      <c r="D127" s="185" t="s">
        <v>125</v>
      </c>
      <c r="E127" s="186" t="s">
        <v>587</v>
      </c>
      <c r="F127" s="187" t="s">
        <v>588</v>
      </c>
      <c r="G127" s="188" t="s">
        <v>128</v>
      </c>
      <c r="H127" s="189">
        <v>2.3439999999999999</v>
      </c>
      <c r="I127" s="190"/>
      <c r="J127" s="191">
        <f>ROUND(I127*H127,2)</f>
        <v>0</v>
      </c>
      <c r="K127" s="187" t="s">
        <v>129</v>
      </c>
      <c r="L127" s="38"/>
      <c r="M127" s="192" t="s">
        <v>1</v>
      </c>
      <c r="N127" s="193" t="s">
        <v>42</v>
      </c>
      <c r="O127" s="70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6" t="s">
        <v>130</v>
      </c>
      <c r="AT127" s="196" t="s">
        <v>125</v>
      </c>
      <c r="AU127" s="196" t="s">
        <v>85</v>
      </c>
      <c r="AY127" s="16" t="s">
        <v>122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6" t="s">
        <v>85</v>
      </c>
      <c r="BK127" s="197">
        <f>ROUND(I127*H127,2)</f>
        <v>0</v>
      </c>
      <c r="BL127" s="16" t="s">
        <v>130</v>
      </c>
      <c r="BM127" s="196" t="s">
        <v>589</v>
      </c>
    </row>
    <row r="128" spans="1:65" s="2" customFormat="1">
      <c r="A128" s="33"/>
      <c r="B128" s="34"/>
      <c r="C128" s="35"/>
      <c r="D128" s="198" t="s">
        <v>132</v>
      </c>
      <c r="E128" s="35"/>
      <c r="F128" s="199" t="s">
        <v>588</v>
      </c>
      <c r="G128" s="35"/>
      <c r="H128" s="35"/>
      <c r="I128" s="200"/>
      <c r="J128" s="35"/>
      <c r="K128" s="35"/>
      <c r="L128" s="38"/>
      <c r="M128" s="201"/>
      <c r="N128" s="202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132</v>
      </c>
      <c r="AU128" s="16" t="s">
        <v>85</v>
      </c>
    </row>
    <row r="129" spans="1:65" s="2" customFormat="1" ht="24.2" customHeight="1">
      <c r="A129" s="33"/>
      <c r="B129" s="34"/>
      <c r="C129" s="185" t="s">
        <v>162</v>
      </c>
      <c r="D129" s="185" t="s">
        <v>125</v>
      </c>
      <c r="E129" s="186" t="s">
        <v>590</v>
      </c>
      <c r="F129" s="187" t="s">
        <v>591</v>
      </c>
      <c r="G129" s="188" t="s">
        <v>128</v>
      </c>
      <c r="H129" s="189">
        <v>3.794</v>
      </c>
      <c r="I129" s="190"/>
      <c r="J129" s="191">
        <f>ROUND(I129*H129,2)</f>
        <v>0</v>
      </c>
      <c r="K129" s="187" t="s">
        <v>129</v>
      </c>
      <c r="L129" s="38"/>
      <c r="M129" s="192" t="s">
        <v>1</v>
      </c>
      <c r="N129" s="193" t="s">
        <v>42</v>
      </c>
      <c r="O129" s="70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130</v>
      </c>
      <c r="AT129" s="196" t="s">
        <v>125</v>
      </c>
      <c r="AU129" s="196" t="s">
        <v>85</v>
      </c>
      <c r="AY129" s="16" t="s">
        <v>122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85</v>
      </c>
      <c r="BK129" s="197">
        <f>ROUND(I129*H129,2)</f>
        <v>0</v>
      </c>
      <c r="BL129" s="16" t="s">
        <v>130</v>
      </c>
      <c r="BM129" s="196" t="s">
        <v>592</v>
      </c>
    </row>
    <row r="130" spans="1:65" s="2" customFormat="1" ht="39">
      <c r="A130" s="33"/>
      <c r="B130" s="34"/>
      <c r="C130" s="35"/>
      <c r="D130" s="198" t="s">
        <v>132</v>
      </c>
      <c r="E130" s="35"/>
      <c r="F130" s="199" t="s">
        <v>593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132</v>
      </c>
      <c r="AU130" s="16" t="s">
        <v>85</v>
      </c>
    </row>
    <row r="131" spans="1:65" s="2" customFormat="1" ht="24.2" customHeight="1">
      <c r="A131" s="33"/>
      <c r="B131" s="34"/>
      <c r="C131" s="185" t="s">
        <v>168</v>
      </c>
      <c r="D131" s="185" t="s">
        <v>125</v>
      </c>
      <c r="E131" s="186" t="s">
        <v>594</v>
      </c>
      <c r="F131" s="187" t="s">
        <v>595</v>
      </c>
      <c r="G131" s="188" t="s">
        <v>171</v>
      </c>
      <c r="H131" s="189">
        <v>525</v>
      </c>
      <c r="I131" s="190"/>
      <c r="J131" s="191">
        <f>ROUND(I131*H131,2)</f>
        <v>0</v>
      </c>
      <c r="K131" s="187" t="s">
        <v>129</v>
      </c>
      <c r="L131" s="38"/>
      <c r="M131" s="192" t="s">
        <v>1</v>
      </c>
      <c r="N131" s="193" t="s">
        <v>42</v>
      </c>
      <c r="O131" s="70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6" t="s">
        <v>130</v>
      </c>
      <c r="AT131" s="196" t="s">
        <v>125</v>
      </c>
      <c r="AU131" s="196" t="s">
        <v>85</v>
      </c>
      <c r="AY131" s="16" t="s">
        <v>122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6" t="s">
        <v>85</v>
      </c>
      <c r="BK131" s="197">
        <f>ROUND(I131*H131,2)</f>
        <v>0</v>
      </c>
      <c r="BL131" s="16" t="s">
        <v>130</v>
      </c>
      <c r="BM131" s="196" t="s">
        <v>596</v>
      </c>
    </row>
    <row r="132" spans="1:65" s="2" customFormat="1" ht="29.25">
      <c r="A132" s="33"/>
      <c r="B132" s="34"/>
      <c r="C132" s="35"/>
      <c r="D132" s="198" t="s">
        <v>132</v>
      </c>
      <c r="E132" s="35"/>
      <c r="F132" s="199" t="s">
        <v>597</v>
      </c>
      <c r="G132" s="35"/>
      <c r="H132" s="35"/>
      <c r="I132" s="200"/>
      <c r="J132" s="35"/>
      <c r="K132" s="35"/>
      <c r="L132" s="38"/>
      <c r="M132" s="201"/>
      <c r="N132" s="202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132</v>
      </c>
      <c r="AU132" s="16" t="s">
        <v>85</v>
      </c>
    </row>
    <row r="133" spans="1:65" s="2" customFormat="1" ht="24.2" customHeight="1">
      <c r="A133" s="33"/>
      <c r="B133" s="34"/>
      <c r="C133" s="185" t="s">
        <v>174</v>
      </c>
      <c r="D133" s="185" t="s">
        <v>125</v>
      </c>
      <c r="E133" s="186" t="s">
        <v>598</v>
      </c>
      <c r="F133" s="187" t="s">
        <v>599</v>
      </c>
      <c r="G133" s="188" t="s">
        <v>579</v>
      </c>
      <c r="H133" s="189">
        <v>2</v>
      </c>
      <c r="I133" s="190"/>
      <c r="J133" s="191">
        <f>ROUND(I133*H133,2)</f>
        <v>0</v>
      </c>
      <c r="K133" s="187" t="s">
        <v>129</v>
      </c>
      <c r="L133" s="38"/>
      <c r="M133" s="192" t="s">
        <v>1</v>
      </c>
      <c r="N133" s="193" t="s">
        <v>42</v>
      </c>
      <c r="O133" s="70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130</v>
      </c>
      <c r="AT133" s="196" t="s">
        <v>125</v>
      </c>
      <c r="AU133" s="196" t="s">
        <v>85</v>
      </c>
      <c r="AY133" s="16" t="s">
        <v>122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85</v>
      </c>
      <c r="BK133" s="197">
        <f>ROUND(I133*H133,2)</f>
        <v>0</v>
      </c>
      <c r="BL133" s="16" t="s">
        <v>130</v>
      </c>
      <c r="BM133" s="196" t="s">
        <v>600</v>
      </c>
    </row>
    <row r="134" spans="1:65" s="2" customFormat="1">
      <c r="A134" s="33"/>
      <c r="B134" s="34"/>
      <c r="C134" s="35"/>
      <c r="D134" s="198" t="s">
        <v>132</v>
      </c>
      <c r="E134" s="35"/>
      <c r="F134" s="199" t="s">
        <v>599</v>
      </c>
      <c r="G134" s="35"/>
      <c r="H134" s="35"/>
      <c r="I134" s="200"/>
      <c r="J134" s="35"/>
      <c r="K134" s="35"/>
      <c r="L134" s="38"/>
      <c r="M134" s="239"/>
      <c r="N134" s="240"/>
      <c r="O134" s="241"/>
      <c r="P134" s="241"/>
      <c r="Q134" s="241"/>
      <c r="R134" s="241"/>
      <c r="S134" s="241"/>
      <c r="T134" s="242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132</v>
      </c>
      <c r="AU134" s="16" t="s">
        <v>85</v>
      </c>
    </row>
    <row r="135" spans="1:65" s="2" customFormat="1" ht="6.95" customHeight="1">
      <c r="A135" s="33"/>
      <c r="B135" s="53"/>
      <c r="C135" s="54"/>
      <c r="D135" s="54"/>
      <c r="E135" s="54"/>
      <c r="F135" s="54"/>
      <c r="G135" s="54"/>
      <c r="H135" s="54"/>
      <c r="I135" s="54"/>
      <c r="J135" s="54"/>
      <c r="K135" s="54"/>
      <c r="L135" s="38"/>
      <c r="M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</sheetData>
  <sheetProtection algorithmName="SHA-512" hashValue="AfV2MndFYqrt4tk67Iw67K5dkGv1dRyB7zPzYQQGhhvtE7ejVFbCQGFqOWGpjAMqk7NeWhbaKmiw4x1S648qkg==" saltValue="2APMGl4dWYyFNbIKq2mdInfcDGNtFNVyA6JEw10j7rtZP5RQhIglBWtv8ifUBjS6m23UbuDBtKN3i296yRp5wg==" spinCount="100000" sheet="1" objects="1" scenarios="1" formatColumns="0" formatRows="0" autoFilter="0"/>
  <autoFilter ref="C116:K134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Oprava traťové ko...</vt:lpstr>
      <vt:lpstr>SO 02 - Oprava železniční...</vt:lpstr>
      <vt:lpstr>SO 03 - Oprava železniční...</vt:lpstr>
      <vt:lpstr>VON - Oprava trati v úsek...</vt:lpstr>
      <vt:lpstr>'Rekapitulace stavby'!Názvy_tisku</vt:lpstr>
      <vt:lpstr>'SO 01 - Oprava traťové ko...'!Názvy_tisku</vt:lpstr>
      <vt:lpstr>'SO 02 - Oprava železniční...'!Názvy_tisku</vt:lpstr>
      <vt:lpstr>'SO 03 - Oprava železniční...'!Názvy_tisku</vt:lpstr>
      <vt:lpstr>'VON - Oprava trati v úsek...'!Názvy_tisku</vt:lpstr>
      <vt:lpstr>'Rekapitulace stavby'!Oblast_tisku</vt:lpstr>
      <vt:lpstr>'SO 01 - Oprava traťové ko...'!Oblast_tisku</vt:lpstr>
      <vt:lpstr>'SO 02 - Oprava železniční...'!Oblast_tisku</vt:lpstr>
      <vt:lpstr>'SO 03 - Oprava železniční...'!Oblast_tisku</vt:lpstr>
      <vt:lpstr>'VON - Oprava trati v úsek...'!Oblast_tisku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cp:lastPrinted>2020-09-04T09:25:16Z</cp:lastPrinted>
  <dcterms:created xsi:type="dcterms:W3CDTF">2020-09-04T09:24:41Z</dcterms:created>
  <dcterms:modified xsi:type="dcterms:W3CDTF">2020-09-04T09:35:51Z</dcterms:modified>
</cp:coreProperties>
</file>